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defaultThemeVersion="124226"/>
  <mc:AlternateContent xmlns:mc="http://schemas.openxmlformats.org/markup-compatibility/2006">
    <mc:Choice Requires="x15">
      <x15ac:absPath xmlns:x15ac="http://schemas.microsoft.com/office/spreadsheetml/2010/11/ac" url="https://brightonandhovecc-my.sharepoint.com/personal/katie_evans_brighton-hove_gov_uk/Documents/Documents for website/"/>
    </mc:Choice>
  </mc:AlternateContent>
  <xr:revisionPtr revIDLastSave="0" documentId="8_{664C0827-FBAF-42EE-A3D4-B0177535144E}" xr6:coauthVersionLast="47" xr6:coauthVersionMax="47" xr10:uidLastSave="{00000000-0000-0000-0000-000000000000}"/>
  <bookViews>
    <workbookView xWindow="-110" yWindow="-110" windowWidth="19420" windowHeight="10300" tabRatio="693" xr2:uid="{00000000-000D-0000-FFFF-FFFF00000000}"/>
  </bookViews>
  <sheets>
    <sheet name="Table Summary Metadata" sheetId="66" r:id="rId1"/>
    <sheet name="Trajectory Graph" sheetId="28" r:id="rId2"/>
    <sheet name="Trajectory Table" sheetId="67" r:id="rId3"/>
    <sheet name="Summary Table " sheetId="18" r:id="rId4"/>
    <sheet name="Table A Supply DAs" sheetId="2" r:id="rId5"/>
    <sheet name="Table B Outside DAs" sheetId="3" r:id="rId6"/>
    <sheet name="Table C Small Identified" sheetId="4" r:id="rId7"/>
    <sheet name="Table D Prior Approvals" sheetId="21" r:id="rId8"/>
    <sheet name="Table F Small Windfall" sheetId="22" r:id="rId9"/>
    <sheet name="Table G 5YHLS Standard Method" sheetId="61" r:id="rId10"/>
  </sheets>
  <definedNames>
    <definedName name="Main" localSheetId="9">#REF!</definedName>
    <definedName name="Main">#REF!</definedName>
    <definedName name="_xlnm.Print_Area" localSheetId="3">'Summary Table '!$A$1:$I$55</definedName>
    <definedName name="_xlnm.Print_Area" localSheetId="4">'Table A Supply DAs'!$A$2:$M$74</definedName>
    <definedName name="_xlnm.Print_Area" localSheetId="5">'Table B Outside DAs'!$A$1:$M$108</definedName>
    <definedName name="_xlnm.Print_Area" localSheetId="6">'Table C Small Identified'!$A$1:$G$23</definedName>
    <definedName name="_xlnm.Print_Area" localSheetId="7">'Table D Prior Approvals'!$A$1:$B$10</definedName>
    <definedName name="_xlnm.Print_Area" localSheetId="8">'Table F Small Windfall'!$A$1:$F$42</definedName>
    <definedName name="_xlnm.Print_Area" localSheetId="1">'Trajectory Graph'!$A$2:$Y$16</definedName>
    <definedName name="_xlnm.Print_Titles" localSheetId="4">'Table A Supply DAs'!$2:$3</definedName>
    <definedName name="_xlnm.Print_Titles" localSheetId="5">'Table B Outside DAs'!$1:$2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61" l="1"/>
  <c r="O16" i="28"/>
  <c r="O21" i="28" s="1"/>
  <c r="P16" i="28"/>
  <c r="Q16" i="28"/>
  <c r="R16" i="28"/>
  <c r="S16" i="28"/>
  <c r="T16" i="28"/>
  <c r="W6" i="28" s="1"/>
  <c r="W9" i="28" s="1"/>
  <c r="U16" i="28"/>
  <c r="X6" i="28" s="1"/>
  <c r="X9" i="28" s="1"/>
  <c r="V16" i="28"/>
  <c r="W16" i="28"/>
  <c r="W18" i="28" s="1"/>
  <c r="X16" i="28"/>
  <c r="AA6" i="28" s="1"/>
  <c r="AA9" i="28" s="1"/>
  <c r="Y16" i="28"/>
  <c r="AB6" i="28" s="1"/>
  <c r="O17" i="28"/>
  <c r="O22" i="28" s="1"/>
  <c r="P17" i="28"/>
  <c r="S8" i="28" s="1"/>
  <c r="Q17" i="28"/>
  <c r="Q18" i="28" s="1"/>
  <c r="R17" i="28"/>
  <c r="S17" i="28"/>
  <c r="S18" i="28" s="1"/>
  <c r="T17" i="28"/>
  <c r="U17" i="28"/>
  <c r="X8" i="28" s="1"/>
  <c r="V17" i="28"/>
  <c r="Y8" i="28" s="1"/>
  <c r="W17" i="28"/>
  <c r="X17" i="28"/>
  <c r="AA8" i="28" s="1"/>
  <c r="Y17" i="28"/>
  <c r="Q22" i="28" s="1"/>
  <c r="P18" i="28"/>
  <c r="R18" i="28"/>
  <c r="Z18" i="28"/>
  <c r="AA18" i="28"/>
  <c r="AB18" i="28"/>
  <c r="AC18" i="28"/>
  <c r="AD18" i="28"/>
  <c r="C9" i="28"/>
  <c r="D9" i="28"/>
  <c r="E9" i="28"/>
  <c r="F9" i="28"/>
  <c r="G9" i="28"/>
  <c r="H9" i="28"/>
  <c r="I9" i="28"/>
  <c r="J9" i="28"/>
  <c r="K9" i="28"/>
  <c r="L9" i="28"/>
  <c r="M9" i="28"/>
  <c r="N9" i="28"/>
  <c r="O9" i="28"/>
  <c r="P9" i="28"/>
  <c r="S6" i="28"/>
  <c r="T6" i="28"/>
  <c r="U6" i="28"/>
  <c r="AC6" i="28"/>
  <c r="AC9" i="28" s="1"/>
  <c r="AD6" i="28"/>
  <c r="AD9" i="28" s="1"/>
  <c r="AE6" i="28"/>
  <c r="AF6" i="28"/>
  <c r="AF9" i="28" s="1"/>
  <c r="AG6" i="28"/>
  <c r="AG9" i="28" s="1"/>
  <c r="U8" i="28"/>
  <c r="V8" i="28"/>
  <c r="W8" i="28"/>
  <c r="AC8" i="28"/>
  <c r="AD8" i="28"/>
  <c r="AE8" i="28"/>
  <c r="AF8" i="28"/>
  <c r="AG8" i="28"/>
  <c r="Q9" i="28"/>
  <c r="V6" i="28"/>
  <c r="V9" i="28" s="1"/>
  <c r="P22" i="28" l="1"/>
  <c r="V18" i="28"/>
  <c r="Z8" i="28"/>
  <c r="Y18" i="28"/>
  <c r="Q23" i="28" s="1"/>
  <c r="AB8" i="28"/>
  <c r="AB9" i="28" s="1"/>
  <c r="R8" i="28"/>
  <c r="Y6" i="28"/>
  <c r="Y9" i="28" s="1"/>
  <c r="Z6" i="28"/>
  <c r="Z9" i="28" s="1"/>
  <c r="Q21" i="28"/>
  <c r="U18" i="28"/>
  <c r="O18" i="28"/>
  <c r="O23" i="28" s="1"/>
  <c r="X18" i="28"/>
  <c r="U9" i="28"/>
  <c r="P21" i="28"/>
  <c r="T18" i="28"/>
  <c r="AE9" i="28"/>
  <c r="T8" i="28"/>
  <c r="T9" i="28" s="1"/>
  <c r="S9" i="28"/>
  <c r="R6" i="28"/>
  <c r="R9" i="28" s="1"/>
  <c r="P23" i="28" l="1"/>
  <c r="D23" i="21" l="1"/>
  <c r="B6" i="61" l="1"/>
  <c r="B7" i="61" s="1"/>
  <c r="C6" i="21" l="1"/>
  <c r="C7" i="21" s="1"/>
  <c r="B11" i="61" l="1"/>
  <c r="B10" i="61" l="1"/>
  <c r="B12" i="61" s="1"/>
  <c r="B15" i="61" l="1"/>
  <c r="B14" i="61"/>
</calcChain>
</file>

<file path=xl/sharedStrings.xml><?xml version="1.0" encoding="utf-8"?>
<sst xmlns="http://schemas.openxmlformats.org/spreadsheetml/2006/main" count="775" uniqueCount="407">
  <si>
    <t>Table</t>
  </si>
  <si>
    <t>Description</t>
  </si>
  <si>
    <t>Trajectory Graph</t>
  </si>
  <si>
    <t>Graph representing a housing trajectory based on the sources of housing supply summarised in Summary Tables 1-7. The housing trajectory shows the annual net housing completions since the start of the City Plan period in 2010 and the projected annual housing delivery over the next 17 years up to 2041.</t>
  </si>
  <si>
    <t>Trajectory Table</t>
  </si>
  <si>
    <t xml:space="preserve">Background data for housing trajectory graph based on the sources of housing supply summarised in Summary Tables 1-7. </t>
  </si>
  <si>
    <t>Summary Tables</t>
  </si>
  <si>
    <t>Summary Tables 1-7 set out the results of the 2025 SHLAA and provide a summary of the calculations in Tables A to F. In overall terms, the SHLAA has identified a total housing land supply of 13,771 units which are projected to be deliverable up to 2041.</t>
  </si>
  <si>
    <t>Table A Supply DAs</t>
  </si>
  <si>
    <t xml:space="preserve">The potential supply from sites of 6 units and above within the eight City Plan Development Areas (DA1-DA8). Up to 2041, there is an identified supply of 8,053 units within these Areas </t>
  </si>
  <si>
    <t xml:space="preserve">Table B Supply Outside DAs </t>
  </si>
  <si>
    <t>The potential supply from sites of 6 units and above across the rest of the city (outside the City Plan Development Areas). Up to 2041, there is an identified supply of 2,983 units across the rest of the city.</t>
  </si>
  <si>
    <t>Table C Small Identified</t>
  </si>
  <si>
    <t xml:space="preserve">Sets out the supply expected from small identified sites, which includes small sites already completed and those with current planning permission. The total identified supply from small sites is 400 units, comprising 131 units completed in the period 2024/25 and a further 269 units expected to be delivered on small sites with planning permission at 1 April 2025. This includes 129 units on sites which have commenced (already under construction) and 140 units on sites not yet started where a 30% discount for non-implementation has been assumed. As shown in Table C, housing delivery from the small identified sites has been assumed to take place over Years 1 to 4 (2025/26-2028/29), with sites already commenced divided between Years 1 and 2, and sites where development has not yet started phased across Years 1 to 4. </t>
  </si>
  <si>
    <t>Table D Prior Approvals</t>
  </si>
  <si>
    <t>Indicates the potential additional housing supply from sites with Prior Approval for change of use to six or more residential units (Class C3) under permitted development rights (i.e without the need to apply for planning permission). A total of 118 potential net residential units is identified. To account for potential non-implementation, a 30% discount has been applied to this figure, giving a revised estimate of 83 additional residential units expected to be delivered from this source.</t>
  </si>
  <si>
    <t>Table F Small Windfall</t>
  </si>
  <si>
    <t xml:space="preserve">Identifies the supply estimated to come from small unidentified sites of less than 6 net units (‘small windfall sites’) over the next 15 years. The NPPF allows for windfall sites to be included as part of projected housing figures where there is compelling evidence that they will provide a reliable source of supply. It states that such allowance should be realistic having regard to the strategic housing land availability assessment, historic windfall delivery rates and expected future trends. Table F illustrates how the windfall allowance has been calculated for small sites
a) Illustrates previous net completions on small sites between 2010-2025. The analysis shows that a large majority of small windfall development takes place through conversions and changes of use (62%). It is difficult to anticipate where these types of developments are likely to arise and therefore small site development cannot realistically be identified on a site-by-site basis as is the case for larger sites of 6+ units. For these reasons, the inclusion of a windfall allowance for small sites is considered to be supported by robust evidence.
b) Illustrates the average net completions on small sites over the past five and ten years. The estimated windfall supply is based on average delivery over the past 5 years. Over the period 2020/21-2024/25 there was an average annual delivery of 155 units per year on small sites. The average delivery over the past ten years is included for comparison and was the same averaging 156 units per year. These figures indicate that small sites have consistently provided an important component of the city’s housing supply, and this supply shows no sign of decreasing. 
c) lllustrates the assumed five year supply from small windfall sites. Allowance for small site windfall has only been included in the housing supply from Year 3 (2027/28) onwards to avoid double counting with small sites which already have planning permission (those included in Table C). It is assumed the small site completions in Years 1 and 2 will comprise sites which already have planning permission (commenced and not yet started) and that completions in Years 3 and 4 will include a mix of both existing small site permissions (not yet started) and windfall sites not yet identified. From Year 5 (2029/30) onwards, an annual small site windfall allowance of 155 units per year has been included in the housing supply figures.  </t>
  </si>
  <si>
    <t>Table G 5 Yr Supply Stand Meth 5% Buff</t>
  </si>
  <si>
    <t>Describes the updated  five-year housing land supply position calculated using the Government’s standard method. For the five years immediately following adoption of the City Plan Part One in March 2016, the calculation of five-year housing supply was based on the Phased Requirement Method which is set out in the City Plan Part One Housing Implementation Strategy. This approach was endorsed by the City Plan Part One examination inspector when finding the Plan sound in February 2016.
However, on 24 March 2021 the City Plan Part One reached five years since adoption. National planning policy states that where strategic policies are more than five years old, local housing need calculated using the Government’s standard method should be used in place of the local plan housing requirement. The local housing need requirement calculated using the standard method is 2,487 homes per year.
The NPPF requires the five-year supply calculation to include a 20% buffer where delivery has fallen below 85% of the housing requirement over the previous three years as measured by the Housing Delivery Test. The most recent published Housing Delivery Test figures for the period 2020-2023 show a housing delivery figure of 84% for Brighton &amp; Hove which means a 20% buffer is added to the five-year housing land requirement to produce a requirement of 14,922 residential units over the period 2025-2030.
The current five-year housing land supply position is summarised in Table G. There is a potential housing supply of 4,480 residential units over the period 2025-2030. The sources of supply that make up this figure are set out in Summary Tables 1-7, whilst Tables A and B show the projected delivery and phasing of individual sites of 6+ units that fall within the first five years.
Table G calculates the projected five-year housing supply (4,480 units) with the five-year housing requirement (14,922 units) indicates an overall five-year housing shortfall of 10,442 residential units (equivalent to 1.5 years housing supply).</t>
  </si>
  <si>
    <t>Expected Housing Trajectory Update 2025</t>
  </si>
  <si>
    <t>Completions</t>
  </si>
  <si>
    <t>Reporting Year</t>
  </si>
  <si>
    <t>1 - 5 Year Supply</t>
  </si>
  <si>
    <t>6-10 year supply</t>
  </si>
  <si>
    <t>11-16 Year Supply</t>
  </si>
  <si>
    <t>.</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</si>
  <si>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</si>
  <si>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</si>
  <si>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</si>
  <si>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</si>
  <si>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</si>
  <si>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</si>
  <si>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</si>
  <si>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</si>
  <si>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</si>
  <si>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</si>
  <si>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</si>
  <si>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</si>
  <si>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</si>
  <si>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</si>
  <si>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</si>
  <si>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</si>
  <si>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</si>
  <si>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</si>
  <si>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</si>
  <si>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</si>
  <si>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</si>
  <si>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</si>
  <si>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</si>
  <si>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</si>
  <si>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2034/35</t>
  </si>
  <si>
    <t>2035/36</t>
  </si>
  <si>
    <t>2036/37</t>
  </si>
  <si>
    <t>2037/38</t>
  </si>
  <si>
    <t>2038/39</t>
  </si>
  <si>
    <t>2039/40</t>
  </si>
  <si>
    <t>2040/41</t>
  </si>
  <si>
    <t>Completions (Affordable Housing)</t>
  </si>
  <si>
    <t xml:space="preserve">Identified Supply </t>
  </si>
  <si>
    <t>Completions (Market Element)</t>
  </si>
  <si>
    <t>Small Windfall Allowance</t>
  </si>
  <si>
    <t>Total Supply (includes windfall)</t>
  </si>
  <si>
    <t>1-5 Year Supply</t>
  </si>
  <si>
    <t>6-10 Year Supply</t>
  </si>
  <si>
    <t>11-16 Year Supply*</t>
  </si>
  <si>
    <t>Housing Trajectory figures</t>
  </si>
  <si>
    <t>*You need to edit the formulas to match the number of years in 11+ Year Supply (i.e. divide total by number of years) (it should decrease by 1 every update as we reach closer to 2041).</t>
  </si>
  <si>
    <t>Identified housing supply by year</t>
  </si>
  <si>
    <t>Small windfall allowance by year</t>
  </si>
  <si>
    <t>Total housing supply by year</t>
  </si>
  <si>
    <t>Check totals</t>
  </si>
  <si>
    <t>2025-2030</t>
  </si>
  <si>
    <t>2030-2035</t>
  </si>
  <si>
    <t>2035-2041</t>
  </si>
  <si>
    <t>Total Supply up to 2041</t>
  </si>
  <si>
    <t>Identified Supply in Development Areas (6 + units)</t>
  </si>
  <si>
    <t>2030 - 2035</t>
  </si>
  <si>
    <t>2035 - 2041</t>
  </si>
  <si>
    <t>DA1 Central Seafront</t>
  </si>
  <si>
    <t>DA2 Brighton Marina &amp; Black Rock</t>
  </si>
  <si>
    <t>DA3 Lewes Road</t>
  </si>
  <si>
    <t>DA4 Brighton Station / London Road</t>
  </si>
  <si>
    <t>DA5 Eastern Road / Edward Street</t>
  </si>
  <si>
    <t>DA6 Hove Station</t>
  </si>
  <si>
    <t>DA7 Toads Hole Valley</t>
  </si>
  <si>
    <t>DA8 Shoreham Harbour</t>
  </si>
  <si>
    <t>Total Supply in Development Areas</t>
  </si>
  <si>
    <t xml:space="preserve">Source: Table A </t>
  </si>
  <si>
    <t>Other Identified Supply not in DA's (6 + units)</t>
  </si>
  <si>
    <t>Completions &gt;6 units</t>
  </si>
  <si>
    <t>Allocations with planning consent</t>
  </si>
  <si>
    <t>Allocations without planning consent</t>
  </si>
  <si>
    <t>Other planning consents &gt;6 units</t>
  </si>
  <si>
    <t>Other identified sites &gt;6 units</t>
  </si>
  <si>
    <t>Total Supply Other Identified Sites</t>
  </si>
  <si>
    <t>Source: Table B</t>
  </si>
  <si>
    <t>Small Site Identified Supply (&lt;6 units)</t>
  </si>
  <si>
    <t>Source: Table C</t>
  </si>
  <si>
    <t>Other Sources of Housing Supply</t>
  </si>
  <si>
    <t>Prior Approvals for conversion to residential (&gt;6 units)</t>
  </si>
  <si>
    <t>Source: Table D</t>
  </si>
  <si>
    <t>Total Identified Supply (A + B + C+ D)</t>
  </si>
  <si>
    <t>Small Unidentified Site Allowance (&lt;6 units)</t>
  </si>
  <si>
    <t>Source: Table F</t>
  </si>
  <si>
    <t>Total Supply</t>
  </si>
  <si>
    <t>Total Supply (Table 5 + Table 6)</t>
  </si>
  <si>
    <t>6- 10 Year Supply</t>
  </si>
  <si>
    <t>Ref</t>
  </si>
  <si>
    <t>DA</t>
  </si>
  <si>
    <t>Planning Status</t>
  </si>
  <si>
    <t xml:space="preserve">DA1 Brighton Centre and Churchill Square </t>
  </si>
  <si>
    <t>Kingswest Complex, Brighton</t>
  </si>
  <si>
    <t>Strategic Allocation - No Planning App</t>
  </si>
  <si>
    <t>Churchill Square Shopping Centre</t>
  </si>
  <si>
    <t>Total</t>
  </si>
  <si>
    <t>Gas Works Site, Boundary Road, Brighton</t>
  </si>
  <si>
    <t>Strategic Allocation - Not Started</t>
  </si>
  <si>
    <t>Brighton Marina Inner Harbour</t>
  </si>
  <si>
    <t>Land at Brighton Marina (Outer Harbour)</t>
  </si>
  <si>
    <t>No Planning App</t>
  </si>
  <si>
    <t>Rear of 37 Lewes Road, Brighton (Pavilion Car Sales)</t>
  </si>
  <si>
    <t>Preston Barracks, Lewes Road</t>
  </si>
  <si>
    <t>Strategic Allocation - Complete</t>
  </si>
  <si>
    <t xml:space="preserve">EM1 Melbourne Street/Enterprise Point </t>
  </si>
  <si>
    <t>Strategic Allocation - Commenced</t>
  </si>
  <si>
    <t>Eastergate Road Garage Site (HRA)</t>
  </si>
  <si>
    <t>60-62 &amp; 65 Gladstone Place Brighton</t>
  </si>
  <si>
    <t xml:space="preserve">186-187 Lewes Road </t>
  </si>
  <si>
    <t>Commenced</t>
  </si>
  <si>
    <t>Moulsecoomb Hub North, Hodshrove Lane, Brighton</t>
  </si>
  <si>
    <t>Not Started</t>
  </si>
  <si>
    <t>Richmond House, D'Aubigney Road, Brighton</t>
  </si>
  <si>
    <t>95-97 Hollingdean Road</t>
  </si>
  <si>
    <t>4 Station Approach, Falmer, Brighton</t>
  </si>
  <si>
    <t>University of Sussex, West Slope, Falmer, Brighton</t>
  </si>
  <si>
    <t>Moulsecoomb Place, Lewes Road, Brighton</t>
  </si>
  <si>
    <t>Sainsburys, 93 Lewes Road</t>
  </si>
  <si>
    <t>Broadfields, Moulescoomb</t>
  </si>
  <si>
    <t>Falmer Released Land, Brighton</t>
  </si>
  <si>
    <t>Moulsecoomb Library and Hall</t>
  </si>
  <si>
    <t>DA4 London Road Area</t>
  </si>
  <si>
    <t>North of Theobald House Blackman Street/Cheapside Whitecross Street Brighton</t>
  </si>
  <si>
    <t>25 Ditchling Rise/rear of 57-63 Beaconsfield Road Brighton</t>
  </si>
  <si>
    <t>Anston House, Preston Road (EM2)</t>
  </si>
  <si>
    <t>Telecom House 123 -135 Preston Road (EM2)</t>
  </si>
  <si>
    <t>149-153 Preston Road</t>
  </si>
  <si>
    <t>Park Gate, 161-163 Preston Road (EM2)</t>
  </si>
  <si>
    <t>Vantage Point and Circus Parade New England Road</t>
  </si>
  <si>
    <t>Richardson's scrap yard</t>
  </si>
  <si>
    <t>Brewer's Paint (Albany House)</t>
  </si>
  <si>
    <t>Shell Fuel Garage, 193 Preston Road</t>
  </si>
  <si>
    <t>Combined Engineering depot, New England Road</t>
  </si>
  <si>
    <t>45-47 Cheapside</t>
  </si>
  <si>
    <t>Land at Preston Road/Campbell Road</t>
  </si>
  <si>
    <t>1 Billinton Way, Brighton, BN1 4LF</t>
  </si>
  <si>
    <t>Brighton Station Car Park</t>
  </si>
  <si>
    <t>BT Site bottom side Freshfield Road</t>
  </si>
  <si>
    <t>Royal Sussex County Hospital Outpatients Department</t>
  </si>
  <si>
    <t>Strategic Allocaton - No Planning App</t>
  </si>
  <si>
    <t>EM1 Freshfield Road Business Park/Gala Bingo Car Park, Freshfield Way</t>
  </si>
  <si>
    <t xml:space="preserve">Oakley House, Leicester Street, Brighton </t>
  </si>
  <si>
    <t>Windsor House, 30-35 Edward Street (former Job Centre)</t>
  </si>
  <si>
    <t>PO Sorting Office, 88 Denmark Villas, Hove</t>
  </si>
  <si>
    <t>Sackville Trading Estate / Coal Yard, Sackville Road ("Southern parcel")</t>
  </si>
  <si>
    <t>Decon Laboratories, Conway Street</t>
  </si>
  <si>
    <t>Albert Works, Conway Street, Hove</t>
  </si>
  <si>
    <t>Shell Fuel Garage 132-134 Old Shoreham Road   Hove</t>
  </si>
  <si>
    <t>ESSO Fuel Garage Hove Station Station Approach</t>
  </si>
  <si>
    <t>KAP Ltd, Newtown Road, Hove</t>
  </si>
  <si>
    <t>154 Old Shoreham Road, Hove</t>
  </si>
  <si>
    <t>Sackville Trading Estate / Coal Yard, Sackville Road ("Northern parcel")</t>
  </si>
  <si>
    <t>Gemini Business Centre, 136-140 Old Shoreham Road, Hove</t>
  </si>
  <si>
    <t>Complete</t>
  </si>
  <si>
    <t>The Agora, Ellen Street, Hove</t>
  </si>
  <si>
    <t>Tecore House, Conway Street, Hove</t>
  </si>
  <si>
    <t xml:space="preserve">Industrial House, Conway Street, Hove </t>
  </si>
  <si>
    <t xml:space="preserve">DA7 Toad's Hole Valley </t>
  </si>
  <si>
    <t>Toads' Hole Valley King George VI Avenue Hove</t>
  </si>
  <si>
    <t>Strategic Allocation - Outline Permission</t>
  </si>
  <si>
    <t>9-16 Aldrington Basin/Land South of Kingsway Basin Road North Portslade</t>
  </si>
  <si>
    <t>Flexer Sacks, Wellington Road, Portslade</t>
  </si>
  <si>
    <t>Wellington House, Camden Street, Portslade</t>
  </si>
  <si>
    <t>Prestwich House Portslade</t>
  </si>
  <si>
    <t>Regency House Portslade</t>
  </si>
  <si>
    <t>Church Road/Wellington Road/ St Peter’s Road Portslade</t>
  </si>
  <si>
    <t>364-368 Kingsway Hove</t>
  </si>
  <si>
    <t>All DAs Total</t>
  </si>
  <si>
    <t>Site</t>
  </si>
  <si>
    <t>Completions 6+ units</t>
  </si>
  <si>
    <t>25 York Villas</t>
  </si>
  <si>
    <t>A. Completions &gt;6 units</t>
  </si>
  <si>
    <t>62-63 East Street, Brighton</t>
  </si>
  <si>
    <t>1 Withyham Avenue, Saltdean, Brighton</t>
  </si>
  <si>
    <t>Clarence House, 30-31 North Street, Brighton</t>
  </si>
  <si>
    <t>Land at Lyon Close, Hove</t>
  </si>
  <si>
    <t>Land south of Lincoln Cottages (Lincoln Cottage Works) 15-26 Lincoln Street Brighton</t>
  </si>
  <si>
    <t>B. Allocations with planning consent</t>
  </si>
  <si>
    <t>35-39 The Droveway Hove (Dairycrest)</t>
  </si>
  <si>
    <t>Preece House, 91-103 Davigdor Road Hove</t>
  </si>
  <si>
    <t>Land to the rear of Palmer And Harvey House, 106-112 Davigdor Road, Hove</t>
  </si>
  <si>
    <t>UF Site 48-48a Cluster sites Saltdean (Land at Coombe Farm, Westfield Avenue North, Land north of Westfield Rise)</t>
  </si>
  <si>
    <t>Spitfire House, 141 Davigdor Road, Hove</t>
  </si>
  <si>
    <t xml:space="preserve">Land at corner of Fox Way and Foredown Road Portslade </t>
  </si>
  <si>
    <t xml:space="preserve">76-79 &amp; 80 Buckingham Road Brighton </t>
  </si>
  <si>
    <t>Former Hollingbury Library, Carden Hill, Brighton</t>
  </si>
  <si>
    <t>(Smokey Estate) Corner of Church Road, Lincoln Road &amp; Gladstone Road Portslade</t>
  </si>
  <si>
    <t>C. Allocations without planning consent</t>
  </si>
  <si>
    <t>King Alfred, Kingsway, Hove</t>
  </si>
  <si>
    <t>Brighton General Hospital, Elm Grove, Brighton</t>
  </si>
  <si>
    <t>Manchester Street/Charles Street, Brighton</t>
  </si>
  <si>
    <t>Saunders Glassworks Sussex Place Brighton</t>
  </si>
  <si>
    <t>UF Site 1 and 2 Land West of Mile Oak Road, Portslade</t>
  </si>
  <si>
    <t>UF Site 11 Benfield Valley, north Hangleton Lane</t>
  </si>
  <si>
    <t>UF Site 12 Benfield Valley, south Hangleton Lane</t>
  </si>
  <si>
    <t>UF Site 17 Land at Ladies Mile, Carden Avenue</t>
  </si>
  <si>
    <t xml:space="preserve">UF Site 32 land at Southdown Riding School           </t>
  </si>
  <si>
    <t>UF Site 30 Land at and adjoining Brighton Race Course</t>
  </si>
  <si>
    <t>UF Site 33 Land North of Warren Road (Ingleside Stables)</t>
  </si>
  <si>
    <t>Peacock Industrial Estate, Hove</t>
  </si>
  <si>
    <t>UF Site 46a Land at former nursery, Saltdean</t>
  </si>
  <si>
    <t>PO Delivery Office 62 North Road Brighton</t>
  </si>
  <si>
    <t>Old Ship Hotel, 31-38 Kings Road, Brighton</t>
  </si>
  <si>
    <t>71-76 Church Street, Brighton (Patrick Moorhead Antiques/warehousing) (Old PO Sorting Office)</t>
  </si>
  <si>
    <t>UF Site 21a Land north of Varley Halls</t>
  </si>
  <si>
    <t>Former playground, Swanborough Drive, Whitehawk</t>
  </si>
  <si>
    <t>UF Sites 4, 4a Land at Mile Oak Road</t>
  </si>
  <si>
    <t>Preston Park Hotel, 216 Preston Road, Brighton</t>
  </si>
  <si>
    <t>UF Site 38-39 Land at Ovingdean Hall Farm</t>
  </si>
  <si>
    <t>Other planning consents 6+ units</t>
  </si>
  <si>
    <t>Martello House 315 Portland Road Hove (Part of Em1 site)</t>
  </si>
  <si>
    <t>D. Other planning consents &gt;6 units</t>
  </si>
  <si>
    <t>65 Orchard Gardens Hove</t>
  </si>
  <si>
    <t>77 Holland Road, Hove</t>
  </si>
  <si>
    <t>Nevill Court, Nevill Road</t>
  </si>
  <si>
    <t>36 Montefiore Road, Hove</t>
  </si>
  <si>
    <t>46 - 47 London Road, Brighton</t>
  </si>
  <si>
    <t>62-63 Old Steine And 3 Palace Place, Brighton</t>
  </si>
  <si>
    <t>Knoll House, Ingram Crescent West, Hove</t>
  </si>
  <si>
    <t>Land To The Rear Of 28-34 Longhill Road, Brighton</t>
  </si>
  <si>
    <t>26 Abinger Road, Portslade</t>
  </si>
  <si>
    <t>Windlesham House, 123 Windlesham Close, Portslade</t>
  </si>
  <si>
    <t>37-38 Clarence Square and 38-39 Western Road, Brighton</t>
  </si>
  <si>
    <t>69 The Droveway, Hove</t>
  </si>
  <si>
    <t>22-24 Sackville Gardens, Hove</t>
  </si>
  <si>
    <t>35-36 Egremont Place, Brighton</t>
  </si>
  <si>
    <t>Portslade Village Centre, 3 Courthope Close</t>
  </si>
  <si>
    <t>Saxon Works, Land to the rear of 303-305 Portland Road</t>
  </si>
  <si>
    <t>Other identified sites 6+ units</t>
  </si>
  <si>
    <t>Lansdowne Mews Farm Road Hove</t>
  </si>
  <si>
    <t>E. Other identified sites &gt;6 units</t>
  </si>
  <si>
    <t>Land west of Homeleigh London Road Brighton</t>
  </si>
  <si>
    <t>PO Sorting Office Nevill Road, Rottingdean Brighton</t>
  </si>
  <si>
    <t>Area to rear of Bluebird Court,12-14 Hove Street Hove</t>
  </si>
  <si>
    <t xml:space="preserve">UF Site 37 Roedean Miniature Golf Course  </t>
  </si>
  <si>
    <t>Brighton And Hove (Corals) Stadium Nevill Road Hove</t>
  </si>
  <si>
    <t>EDF Portland Business Park (EM1)</t>
  </si>
  <si>
    <t>25 Montague Place Brighton</t>
  </si>
  <si>
    <t>Land and garages at rear of 1 -3 Queensway Southwater Close Brighton</t>
  </si>
  <si>
    <t>117 Victoria Road Portslade</t>
  </si>
  <si>
    <t>Patcham Garage, 41 Old London Road, Patcham</t>
  </si>
  <si>
    <t>Rear of Rutland Court Rutland Gardens Hove</t>
  </si>
  <si>
    <t>Langfords Hotel 8-16 Third Avenue  Hove</t>
  </si>
  <si>
    <t>Courtlands Hotel 11-17 The Drive Hove</t>
  </si>
  <si>
    <t>Prince's Marine Hotel 153 Kingsway Hove</t>
  </si>
  <si>
    <t>North Star Car Showroom, 20 Carlton Terrace Station Road Portslade</t>
  </si>
  <si>
    <t>St Catherines Lodge Hotel Kingsway Hove</t>
  </si>
  <si>
    <t>Land between 38-50 Carlyle Street Brighton</t>
  </si>
  <si>
    <t>UF Site 36 Land south of Warren Road (including mixed open spaces and Lawns Memorial Cemetery)</t>
  </si>
  <si>
    <t>Vye’s, 19-27 Carlton Terrace Portslade</t>
  </si>
  <si>
    <t>St David's Hall, Whitehawk Road Whitehawk Way Brighton</t>
  </si>
  <si>
    <t>BP Petrol Station 373 Kingsway  Hove (St Leonards Filling Station)</t>
  </si>
  <si>
    <t>57 Station Road Portslade</t>
  </si>
  <si>
    <t>Park Manor, London Road, Brighton</t>
  </si>
  <si>
    <t xml:space="preserve">Sussex House 130 Western Road Hove </t>
  </si>
  <si>
    <t>79 North Street Portslade</t>
  </si>
  <si>
    <t>43-45 Bonchurch Road Brighton</t>
  </si>
  <si>
    <t xml:space="preserve">Bus Garage corner of Whitehawk Road and Henley Road Brighton </t>
  </si>
  <si>
    <t>1 - 6 Grand Parade  Brighton</t>
  </si>
  <si>
    <t xml:space="preserve">21a-21b Bedford Place, Brighton </t>
  </si>
  <si>
    <t>177 Westbourne Street, Hove, BN3 5FB</t>
  </si>
  <si>
    <t>Hill House, 53 Western Road, Hove</t>
  </si>
  <si>
    <t>Woodbourne Service Station</t>
  </si>
  <si>
    <t>Hotel Seafield, 23 Seafield Road, Hove</t>
  </si>
  <si>
    <t>Patcham Lodge, London Road</t>
  </si>
  <si>
    <t>12 and 14 Tongdean Lane</t>
  </si>
  <si>
    <t>30-36 Marine Drive, Rottingdean</t>
  </si>
  <si>
    <t>Dolphin House, Manchester Street</t>
  </si>
  <si>
    <t>Portland Street Car Park</t>
  </si>
  <si>
    <t>Brighton Telephone Exchange, Withdean Grange, London Road, Brighton, BN1 6YQ</t>
  </si>
  <si>
    <t>Dugard, 75 Old Shoreham Road, Hove</t>
  </si>
  <si>
    <t>2A Tennis Road &amp; 295-301 Kingsway, Hove</t>
  </si>
  <si>
    <t>Brighton Waldorf School, Roedean Road, Brighton</t>
  </si>
  <si>
    <t>Unit D Cambridge Works, Cambridge Grove, Hove</t>
  </si>
  <si>
    <t>St Mary's Hall, Brighton</t>
  </si>
  <si>
    <t>Cottages south of Warren Road</t>
  </si>
  <si>
    <t>All Non-DAs Total</t>
  </si>
  <si>
    <t>Table C: Small Identified Sites (less than 6 units net)</t>
  </si>
  <si>
    <t>a) Small Identified Sites as at 1st April 2025</t>
  </si>
  <si>
    <t>2024/25 Planning Monitoring Data</t>
  </si>
  <si>
    <t>Identified Small Sites</t>
  </si>
  <si>
    <t>Total Units</t>
  </si>
  <si>
    <t>Adjusted Units*</t>
  </si>
  <si>
    <t>Small Commenced (Including Prior Approval)</t>
  </si>
  <si>
    <t>Small Not Started (Including Prior Approval)</t>
  </si>
  <si>
    <t>Projected Delivery from Identified Small Sites</t>
  </si>
  <si>
    <t>*30% non-implementation discount applied to small not started sites</t>
  </si>
  <si>
    <t>b) Projected phasing of Completions on Small Identified Sites</t>
  </si>
  <si>
    <t>Expected distribution of identified supply</t>
  </si>
  <si>
    <t>Small Sites Commenced</t>
  </si>
  <si>
    <t>Small Sites Not Started</t>
  </si>
  <si>
    <t>2025/26 (Year 1)</t>
  </si>
  <si>
    <t>2026/27 (Year 2)</t>
  </si>
  <si>
    <t>2027/28 (Year 3)</t>
  </si>
  <si>
    <t>2028/29 (Year 4)</t>
  </si>
  <si>
    <t>2029/30 (Year 5)</t>
  </si>
  <si>
    <t>Total 2025-2030 (Years 1-5)</t>
  </si>
  <si>
    <t>Table D: Other Windfall: Prior Approval applications</t>
  </si>
  <si>
    <t>a) Calculation of Supply from Prior Approvals (&gt; 6 Units)</t>
  </si>
  <si>
    <t xml:space="preserve">Prior Approvals </t>
  </si>
  <si>
    <t>Net Units</t>
  </si>
  <si>
    <t>Large Not Started Prior Approval</t>
  </si>
  <si>
    <r>
      <rPr>
        <b/>
        <sz val="12"/>
        <rFont val="Gill Sans MT"/>
        <family val="2"/>
      </rPr>
      <t>Total</t>
    </r>
    <r>
      <rPr>
        <sz val="12"/>
        <rFont val="Gill Sans MT"/>
        <family val="2"/>
      </rPr>
      <t xml:space="preserve"> with 30% Discount*</t>
    </r>
  </si>
  <si>
    <t>* Assumes 70% implementation rate</t>
  </si>
  <si>
    <t>b) Outstanding Prior Approvals of 6+ units</t>
  </si>
  <si>
    <t>Units</t>
  </si>
  <si>
    <t>TE Notes</t>
  </si>
  <si>
    <t>Blocks E &amp; F Kingsmere, London Road</t>
  </si>
  <si>
    <t>Not Started 2024/25</t>
  </si>
  <si>
    <t>BH2024/01449 Not Started 2024/25. BH2021/02263 Superceded.</t>
  </si>
  <si>
    <t xml:space="preserve">Blocks A &amp; B, Kingsmere, London Road </t>
  </si>
  <si>
    <t>BH2024/01446 Not Started 2024/25. BH2021/02278 Superceded.</t>
  </si>
  <si>
    <t>Block C,  101-120 Kingsmere Road, London Road, Brighton</t>
  </si>
  <si>
    <t>BH2024/01447 Not Started 2024/25. BH2021/02264 Superceded.</t>
  </si>
  <si>
    <t>Block D,  81 - 100 Kingsmere, London Road, Brighton</t>
  </si>
  <si>
    <t>BH2024/01448 Not Started 2024/25. BH2020/02186 Superceded.</t>
  </si>
  <si>
    <t>2 Bartholomews, Brighton</t>
  </si>
  <si>
    <t>BH2022/02478 Not Started 2024/25</t>
  </si>
  <si>
    <t>141 Davigdor Road, Hove</t>
  </si>
  <si>
    <t>BH2022/01332 Not Started 2024/25</t>
  </si>
  <si>
    <t>Boundary House  Boundary Road  Hove</t>
  </si>
  <si>
    <t>BH2023/02640 Not Started 2024/25</t>
  </si>
  <si>
    <t>Mayfield Court, Lustrells Vale, Saltdean</t>
  </si>
  <si>
    <t>BH2023/01429 Not Started 2024/25</t>
  </si>
  <si>
    <t>Homeleigh, London Road, Patcham</t>
  </si>
  <si>
    <t>BH2024/00412 Not Started 2024/25</t>
  </si>
  <si>
    <t xml:space="preserve">Total  </t>
  </si>
  <si>
    <t>Table F: Small Sites Windfall Allowance</t>
  </si>
  <si>
    <t>a) Net Completions on Small Sites (&lt;6 units) 2010-2025</t>
  </si>
  <si>
    <t>Monitoring Year</t>
  </si>
  <si>
    <t>New Build</t>
  </si>
  <si>
    <t>Conversions</t>
  </si>
  <si>
    <t xml:space="preserve">Change of use </t>
  </si>
  <si>
    <t>Conversions &amp; Changes of Use</t>
  </si>
  <si>
    <t xml:space="preserve">Total </t>
  </si>
  <si>
    <t>%</t>
  </si>
  <si>
    <t xml:space="preserve">Source: BHCC Residential Monitoring. </t>
  </si>
  <si>
    <t>b) Average Net Completions on Small Sites</t>
  </si>
  <si>
    <t>Total completions over period</t>
  </si>
  <si>
    <t>Average completions per year</t>
  </si>
  <si>
    <t>2015/16 - 2024/25 (10 Years)</t>
  </si>
  <si>
    <t>2020/21 - 2024/25 (5 Years)</t>
  </si>
  <si>
    <t>c) Assumed Five Year Supply from Small Windfall Sites</t>
  </si>
  <si>
    <t>Projected annual small site completions</t>
  </si>
  <si>
    <t>Total
2025-2030</t>
  </si>
  <si>
    <t>Small identified sites (see Table C)</t>
  </si>
  <si>
    <t>Small windfall allowance</t>
  </si>
  <si>
    <t>Total supply from all small sites</t>
  </si>
  <si>
    <t>Total small sites delivery (completions + identified + windfall)</t>
  </si>
  <si>
    <t>Total from identified sites</t>
  </si>
  <si>
    <t>Small site windfall allowance</t>
  </si>
  <si>
    <t>Total Small Sites - Identified + Windfall</t>
  </si>
  <si>
    <t>Completions 2024/25</t>
  </si>
  <si>
    <t>2030-2035 (Years 6-10)</t>
  </si>
  <si>
    <t>2035-2041 (Years 11-16)</t>
  </si>
  <si>
    <t>Total 2025-2041 (Years 1-16)</t>
  </si>
  <si>
    <t>Average small site completions over past 5 years =</t>
  </si>
  <si>
    <t>Table G: Five Year Housing Supply Requirement: Standard Method</t>
  </si>
  <si>
    <t>Residential units</t>
  </si>
  <si>
    <t>Calculations</t>
  </si>
  <si>
    <t>Requirement 2025/26 to 2029/30 (2,487 dpa)</t>
  </si>
  <si>
    <t>A</t>
  </si>
  <si>
    <t>2,487 dpa x 5</t>
  </si>
  <si>
    <t>Buffer requirement (none)</t>
  </si>
  <si>
    <t>B</t>
  </si>
  <si>
    <t>20% buffer required if HDT result is 75% or lower</t>
  </si>
  <si>
    <t>Five Year Requirement 2025-2030</t>
  </si>
  <si>
    <t>C</t>
  </si>
  <si>
    <t>A + B</t>
  </si>
  <si>
    <t>Annualised Requirement</t>
  </si>
  <si>
    <t>D</t>
  </si>
  <si>
    <t>C / 5 years</t>
  </si>
  <si>
    <t>Deliverable Housing Supply 2025-2030</t>
  </si>
  <si>
    <t>- supply identified in 2025 SHLAA</t>
  </si>
  <si>
    <t>E</t>
  </si>
  <si>
    <t>5 Year total in Summary Table 5</t>
  </si>
  <si>
    <t>- other windfall sources</t>
  </si>
  <si>
    <t>F</t>
  </si>
  <si>
    <t>5 Year total in Summary Table 6</t>
  </si>
  <si>
    <t>G</t>
  </si>
  <si>
    <t>E + F (equals 5-yr total in Summary Table 7)</t>
  </si>
  <si>
    <t>Surplus/Shortfall against Requirement</t>
  </si>
  <si>
    <t>H</t>
  </si>
  <si>
    <t>G - C</t>
  </si>
  <si>
    <t>Years Supply</t>
  </si>
  <si>
    <t>J</t>
  </si>
  <si>
    <t>G /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</si>
</sst>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b/>
      <sz val="12"/>
      <name val="Arial"/>
      <family val="2"/>
    </font>
    <font>
      <sz val="12"/>
      <name val="Arial"/>
      <family val="2"/>
    </font>
    <font>
      <sz val="10"/>
      <name val="Arial"/>
      <family val="2"/>
    </font>
    <font>
      <sz val="10"/>
      <color indexed="8"/>
      <name val="MS Sans Serif"/>
      <family val="2"/>
    </font>
    <font>
      <sz val="10"/>
      <name val="Arial"/>
      <family val="2"/>
    </font>
    <font>
      <sz val="10"/>
      <name val="Arial"/>
      <family val="2"/>
    </font>
    <font>
      <sz val="11"/>
      <color theme="1"/>
      <name val="Calibri"/>
      <family val="2"/>
      <scheme val="minor"/>
    </font>
    <font>
      <sz val="10"/>
      <name val="Calibri"/>
      <family val="2"/>
      <scheme val="minor"/>
    </font>
    <font>
      <sz val="12"/>
      <name val="Calibri"/>
      <family val="2"/>
      <scheme val="minor"/>
    </font>
    <font>
      <b/>
      <sz val="12"/>
      <name val="Calibri"/>
      <family val="2"/>
      <scheme val="minor"/>
    </font>
    <font>
      <sz val="10"/>
      <name val="Arial"/>
      <family val="2"/>
    </font>
    <font>
      <sz val="12"/>
      <color indexed="8"/>
      <name val="Calibri"/>
      <family val="2"/>
      <scheme val="minor"/>
    </font>
    <font>
      <sz val="12"/>
      <color rgb="FFFFC000"/>
      <name val="Calibri"/>
      <family val="2"/>
    </font>
    <font>
      <sz val="12"/>
      <name val="Calibri"/>
      <family val="2"/>
    </font>
    <font>
      <sz val="11"/>
      <color rgb="FF9C0006"/>
      <name val="Calibri"/>
      <family val="2"/>
      <scheme val="minor"/>
    </font>
    <font>
      <b/>
      <sz val="12"/>
      <name val="Calibri"/>
      <family val="2"/>
    </font>
    <font>
      <sz val="12"/>
      <color rgb="FFFF0000"/>
      <name val="Calibri"/>
      <family val="2"/>
    </font>
    <font>
      <b/>
      <sz val="12"/>
      <color theme="1"/>
      <name val="Calibri"/>
      <family val="2"/>
    </font>
    <font>
      <sz val="12"/>
      <color theme="1"/>
      <name val="Calibri"/>
      <family val="2"/>
    </font>
    <font>
      <sz val="11"/>
      <color rgb="FF006100"/>
      <name val="Calibri"/>
      <family val="2"/>
      <scheme val="minor"/>
    </font>
    <font>
      <sz val="12"/>
      <name val="Gill Sans MT"/>
      <family val="2"/>
    </font>
    <font>
      <b/>
      <sz val="12"/>
      <name val="Gill Sans MT"/>
      <family val="2"/>
    </font>
    <font>
      <sz val="12"/>
      <color theme="1"/>
      <name val="Gill Sans MT"/>
      <family val="2"/>
    </font>
    <font>
      <sz val="12"/>
      <color rgb="FFFF0000"/>
      <name val="Gill Sans MT"/>
      <family val="2"/>
    </font>
    <font>
      <u/>
      <sz val="12"/>
      <name val="Gill Sans MT"/>
      <family val="2"/>
    </font>
    <font>
      <b/>
      <sz val="14"/>
      <name val="Gill Sans MT"/>
      <family val="2"/>
    </font>
    <font>
      <sz val="10"/>
      <name val="Gill Sans MT"/>
      <family val="2"/>
    </font>
    <font>
      <b/>
      <sz val="10"/>
      <name val="Gill Sans MT"/>
      <family val="2"/>
    </font>
    <font>
      <b/>
      <sz val="10"/>
      <color indexed="9"/>
      <name val="Gill Sans MT"/>
      <family val="2"/>
    </font>
    <font>
      <b/>
      <sz val="10"/>
      <color theme="0"/>
      <name val="Gill Sans MT"/>
      <family val="2"/>
    </font>
    <font>
      <sz val="11"/>
      <name val="Gill Sans MT"/>
      <family val="2"/>
    </font>
    <font>
      <sz val="10"/>
      <color theme="1"/>
      <name val="Arial"/>
      <family val="2"/>
    </font>
    <font>
      <sz val="10"/>
      <color indexed="17"/>
      <name val="Arial"/>
      <family val="2"/>
    </font>
    <font>
      <sz val="10"/>
      <color theme="6" tint="-0.499984740745262"/>
      <name val="Arial"/>
      <family val="2"/>
    </font>
    <font>
      <b/>
      <sz val="10"/>
      <color theme="1"/>
      <name val="Arial"/>
      <family val="2"/>
    </font>
    <font>
      <i/>
      <sz val="10"/>
      <name val="Arial"/>
      <family val="2"/>
    </font>
    <font>
      <sz val="12"/>
      <color rgb="FF000000"/>
      <name val="Gill Sans MT"/>
      <family val="2"/>
    </font>
    <font>
      <sz val="10"/>
      <color rgb="FF000000"/>
      <name val="Arial"/>
      <family val="2"/>
    </font>
    <font>
      <sz val="11"/>
      <name val="Arial"/>
      <family val="2"/>
    </font>
    <font>
      <sz val="10"/>
      <name val="Arial"/>
    </font>
    <font>
      <b/>
      <sz val="11"/>
      <name val="Arial"/>
      <family val="2"/>
    </font>
  </fonts>
  <fills count="16">
    <fill>
      <patternFill patternType="none"/>
    </fill>
    <fill>
      <patternFill patternType="gray125"/>
    </fill>
    <fill>
      <patternFill patternType="solid">
        <fgColor indexed="49"/>
        <bgColor indexed="64"/>
      </patternFill>
    </fill>
    <fill>
      <patternFill patternType="solid">
        <fgColor indexed="21"/>
        <bgColor indexed="64"/>
      </patternFill>
    </fill>
    <fill>
      <patternFill patternType="solid">
        <fgColor theme="0"/>
        <bgColor indexed="64"/>
      </patternFill>
    </fill>
    <fill>
      <patternFill patternType="solid">
        <fgColor rgb="FF28CCCC"/>
        <bgColor indexed="64"/>
      </patternFill>
    </fill>
    <fill>
      <patternFill patternType="solid">
        <fgColor rgb="FF33CCCC"/>
        <bgColor indexed="64"/>
      </patternFill>
    </fill>
    <fill>
      <patternFill patternType="solid">
        <fgColor theme="6" tint="0.59999389629810485"/>
        <bgColor indexed="64"/>
      </patternFill>
    </fill>
    <fill>
      <patternFill patternType="solid">
        <fgColor rgb="FFFFC7CE"/>
      </patternFill>
    </fill>
    <fill>
      <patternFill patternType="solid">
        <fgColor rgb="FFC6EFCE"/>
      </patternFill>
    </fill>
    <fill>
      <patternFill patternType="solid">
        <fgColor rgb="FFCCECFF"/>
        <bgColor indexed="64"/>
      </patternFill>
    </fill>
    <fill>
      <patternFill patternType="solid">
        <fgColor rgb="FFD8E4BC"/>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8080"/>
        <bgColor indexed="64"/>
      </patternFill>
    </fill>
    <fill>
      <patternFill patternType="solid">
        <fgColor rgb="FFFEF6F0"/>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
      <left style="thin">
        <color theme="0"/>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bottom style="thin">
        <color theme="0"/>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theme="0"/>
      </left>
      <right style="thin">
        <color theme="0"/>
      </right>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thin">
        <color theme="0"/>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632">
    <xf numFmtId="0" fontId="0" fillId="0" borderId="0"/>
    <xf numFmtId="0" fontId="14" fillId="0" borderId="0"/>
    <xf numFmtId="0" fontId="16" fillId="0" borderId="0"/>
    <xf numFmtId="0" fontId="14" fillId="0" borderId="0"/>
    <xf numFmtId="0" fontId="14" fillId="0" borderId="0"/>
    <xf numFmtId="0" fontId="18" fillId="0" borderId="0"/>
    <xf numFmtId="0" fontId="14" fillId="0" borderId="0"/>
    <xf numFmtId="0" fontId="16" fillId="0" borderId="0"/>
    <xf numFmtId="0" fontId="14" fillId="0" borderId="0"/>
    <xf numFmtId="0" fontId="14" fillId="0" borderId="0"/>
    <xf numFmtId="0" fontId="17" fillId="0" borderId="0"/>
    <xf numFmtId="0" fontId="14" fillId="0" borderId="0"/>
    <xf numFmtId="0" fontId="14" fillId="0" borderId="0"/>
    <xf numFmtId="0" fontId="15" fillId="0" borderId="0"/>
    <xf numFmtId="0" fontId="9" fillId="0" borderId="0"/>
    <xf numFmtId="0" fontId="8" fillId="0" borderId="0"/>
    <xf numFmtId="0" fontId="14" fillId="0" borderId="0"/>
    <xf numFmtId="0" fontId="8" fillId="0" borderId="0"/>
    <xf numFmtId="0" fontId="8" fillId="0" borderId="0"/>
    <xf numFmtId="0" fontId="7" fillId="0" borderId="0"/>
    <xf numFmtId="0" fontId="7" fillId="0" borderId="0"/>
    <xf numFmtId="0" fontId="6" fillId="0" borderId="0"/>
    <xf numFmtId="0" fontId="1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8" borderId="0" applyNumberFormat="0" applyBorder="0" applyAlignment="0" applyProtection="0"/>
    <xf numFmtId="0" fontId="31" fillId="9" borderId="0" applyNumberFormat="0" applyBorder="0" applyAlignment="0" applyProtection="0"/>
    <xf numFmtId="43" fontId="51" fillId="0" borderId="0" applyFont="0" applyFill="0" applyBorder="0" applyAlignment="0" applyProtection="0"/>
  </cellStyleXfs>
  <cellXfs count="596">
    <xf numFmtId="0" fontId="0" fillId="0" borderId="0" xfId="0"/>
    <xf numFmtId="0" fontId="27" fillId="0" borderId="0" xfId="0" applyFont="1"/>
    <xf numFmtId="0" fontId="25" fillId="0" borderId="0" xfId="0" applyFont="1"/>
    <xf numFmtId="0" fontId="25" fillId="0" borderId="0" xfId="0" applyFont="1" applyAlignment="1">
      <alignment horizontal="center"/>
    </xf>
    <xf numFmtId="0" fontId="29" fillId="0" borderId="0" xfId="0" applyFont="1"/>
    <xf numFmtId="0" fontId="25" fillId="0" borderId="1" xfId="0" applyFont="1" applyBorder="1"/>
    <xf numFmtId="0" fontId="27" fillId="0" borderId="1" xfId="0" applyFont="1" applyBorder="1" applyAlignment="1">
      <alignment horizontal="center"/>
    </xf>
    <xf numFmtId="3" fontId="25" fillId="0" borderId="1" xfId="0" applyNumberFormat="1" applyFont="1" applyBorder="1" applyAlignment="1">
      <alignment horizontal="right"/>
    </xf>
    <xf numFmtId="3" fontId="25" fillId="0" borderId="0" xfId="0" applyNumberFormat="1" applyFont="1"/>
    <xf numFmtId="3" fontId="25" fillId="0" borderId="0" xfId="0" applyNumberFormat="1" applyFont="1" applyAlignment="1">
      <alignment horizontal="right"/>
    </xf>
    <xf numFmtId="0" fontId="29" fillId="0" borderId="1" xfId="0" applyFont="1" applyBorder="1"/>
    <xf numFmtId="3" fontId="29" fillId="0" borderId="1" xfId="0" applyNumberFormat="1" applyFont="1" applyBorder="1" applyAlignment="1">
      <alignment horizontal="right"/>
    </xf>
    <xf numFmtId="0" fontId="30" fillId="0" borderId="0" xfId="0" applyFont="1"/>
    <xf numFmtId="3" fontId="29" fillId="0" borderId="0" xfId="0" applyNumberFormat="1" applyFont="1"/>
    <xf numFmtId="0" fontId="29" fillId="0" borderId="1" xfId="0" quotePrefix="1" applyFont="1" applyBorder="1"/>
    <xf numFmtId="3" fontId="27" fillId="0" borderId="1" xfId="0" applyNumberFormat="1" applyFont="1" applyBorder="1" applyAlignment="1">
      <alignment horizontal="right"/>
    </xf>
    <xf numFmtId="0" fontId="25" fillId="0" borderId="0" xfId="0" quotePrefix="1" applyFont="1"/>
    <xf numFmtId="0" fontId="30" fillId="0" borderId="0" xfId="0" quotePrefix="1" applyFont="1"/>
    <xf numFmtId="0" fontId="29" fillId="0" borderId="0" xfId="0" quotePrefix="1" applyFont="1"/>
    <xf numFmtId="164" fontId="29" fillId="0" borderId="0" xfId="0" applyNumberFormat="1" applyFont="1" applyAlignment="1">
      <alignment horizontal="right"/>
    </xf>
    <xf numFmtId="165" fontId="29" fillId="0" borderId="1" xfId="0" applyNumberFormat="1" applyFont="1" applyBorder="1" applyAlignment="1">
      <alignment horizontal="right"/>
    </xf>
    <xf numFmtId="0" fontId="25" fillId="0" borderId="0" xfId="0" applyFont="1" applyAlignment="1">
      <alignment horizontal="right"/>
    </xf>
    <xf numFmtId="0" fontId="32" fillId="0" borderId="0" xfId="0" applyFont="1"/>
    <xf numFmtId="0" fontId="32" fillId="0" borderId="0" xfId="0" applyFont="1" applyAlignment="1">
      <alignment horizontal="center"/>
    </xf>
    <xf numFmtId="3" fontId="32" fillId="0" borderId="0" xfId="0" applyNumberFormat="1" applyFont="1" applyAlignment="1">
      <alignment horizontal="center"/>
    </xf>
    <xf numFmtId="0" fontId="33" fillId="0" borderId="0" xfId="0" applyFont="1"/>
    <xf numFmtId="0" fontId="35" fillId="0" borderId="0" xfId="0" applyFont="1" applyAlignment="1">
      <alignment horizontal="center"/>
    </xf>
    <xf numFmtId="0" fontId="28" fillId="0" borderId="0" xfId="0" applyFont="1"/>
    <xf numFmtId="0" fontId="25" fillId="0" borderId="1" xfId="0" quotePrefix="1" applyFont="1" applyBorder="1"/>
    <xf numFmtId="0" fontId="38" fillId="0" borderId="0" xfId="0" applyFont="1"/>
    <xf numFmtId="0" fontId="39" fillId="7" borderId="33" xfId="0" applyFont="1" applyFill="1" applyBorder="1" applyAlignment="1">
      <alignment horizontal="center" vertical="center" wrapText="1"/>
    </xf>
    <xf numFmtId="1" fontId="39" fillId="0" borderId="8" xfId="0" applyNumberFormat="1" applyFont="1" applyBorder="1" applyAlignment="1">
      <alignment vertical="center" wrapText="1"/>
    </xf>
    <xf numFmtId="1" fontId="39" fillId="0" borderId="9" xfId="0" applyNumberFormat="1" applyFont="1" applyBorder="1" applyAlignment="1">
      <alignment vertical="center" wrapText="1"/>
    </xf>
    <xf numFmtId="1" fontId="39" fillId="2" borderId="8" xfId="0" applyNumberFormat="1" applyFont="1" applyFill="1" applyBorder="1" applyAlignment="1">
      <alignment horizontal="center" vertical="center" wrapText="1"/>
    </xf>
    <xf numFmtId="1" fontId="39" fillId="2" borderId="10" xfId="0" applyNumberFormat="1" applyFont="1" applyFill="1" applyBorder="1" applyAlignment="1">
      <alignment horizontal="center" vertical="center" wrapText="1"/>
    </xf>
    <xf numFmtId="1" fontId="39" fillId="6" borderId="10" xfId="0" applyNumberFormat="1" applyFont="1" applyFill="1" applyBorder="1" applyAlignment="1">
      <alignment horizontal="center" vertical="center" wrapText="1"/>
    </xf>
    <xf numFmtId="1" fontId="39" fillId="6" borderId="8" xfId="0" applyNumberFormat="1" applyFont="1" applyFill="1" applyBorder="1" applyAlignment="1">
      <alignment horizontal="center" vertical="center" wrapText="1"/>
    </xf>
    <xf numFmtId="1" fontId="38" fillId="0" borderId="10" xfId="0" applyNumberFormat="1" applyFont="1" applyBorder="1" applyAlignment="1">
      <alignment horizontal="center" vertical="center" wrapText="1"/>
    </xf>
    <xf numFmtId="0" fontId="38" fillId="0" borderId="17" xfId="0" applyFont="1" applyBorder="1"/>
    <xf numFmtId="0" fontId="38" fillId="0" borderId="8" xfId="0" applyFont="1" applyBorder="1"/>
    <xf numFmtId="0" fontId="38" fillId="0" borderId="45" xfId="0" applyFont="1" applyBorder="1"/>
    <xf numFmtId="1" fontId="39" fillId="4" borderId="10" xfId="0" applyNumberFormat="1" applyFont="1" applyFill="1" applyBorder="1" applyAlignment="1">
      <alignment horizontal="center" vertical="center" wrapText="1"/>
    </xf>
    <xf numFmtId="1" fontId="39" fillId="0" borderId="10" xfId="0" applyNumberFormat="1" applyFont="1" applyBorder="1" applyAlignment="1">
      <alignment horizontal="center" vertical="center" wrapText="1"/>
    </xf>
    <xf numFmtId="1" fontId="39" fillId="0" borderId="8" xfId="0" applyNumberFormat="1" applyFont="1" applyBorder="1" applyAlignment="1">
      <alignment horizontal="center" vertical="center" wrapText="1"/>
    </xf>
    <xf numFmtId="1" fontId="39" fillId="0" borderId="0" xfId="0" applyNumberFormat="1" applyFont="1" applyAlignment="1">
      <alignment horizontal="center" vertical="center" wrapText="1"/>
    </xf>
    <xf numFmtId="1" fontId="39" fillId="2" borderId="9" xfId="0" applyNumberFormat="1" applyFont="1" applyFill="1" applyBorder="1" applyAlignment="1">
      <alignment horizontal="center" vertical="center" wrapText="1"/>
    </xf>
    <xf numFmtId="1" fontId="39" fillId="2" borderId="11" xfId="0" applyNumberFormat="1" applyFont="1" applyFill="1" applyBorder="1" applyAlignment="1">
      <alignment horizontal="center" vertical="center" wrapText="1"/>
    </xf>
    <xf numFmtId="1" fontId="39" fillId="5" borderId="8" xfId="0" applyNumberFormat="1" applyFont="1" applyFill="1" applyBorder="1" applyAlignment="1">
      <alignment horizontal="center" vertical="center" wrapText="1"/>
    </xf>
    <xf numFmtId="1" fontId="39" fillId="6" borderId="11" xfId="0" applyNumberFormat="1" applyFont="1" applyFill="1" applyBorder="1" applyAlignment="1">
      <alignment horizontal="center" vertical="center" wrapText="1"/>
    </xf>
    <xf numFmtId="1" fontId="38" fillId="0" borderId="11" xfId="0" applyNumberFormat="1" applyFont="1" applyBorder="1" applyAlignment="1">
      <alignment horizontal="center" vertical="center" wrapText="1"/>
    </xf>
    <xf numFmtId="1" fontId="38" fillId="0" borderId="9" xfId="0" applyNumberFormat="1" applyFont="1" applyBorder="1" applyAlignment="1">
      <alignment horizontal="center" vertical="center" wrapText="1"/>
    </xf>
    <xf numFmtId="1" fontId="38" fillId="0" borderId="12" xfId="0" applyNumberFormat="1" applyFont="1" applyBorder="1" applyAlignment="1">
      <alignment horizontal="center" vertical="center" wrapText="1"/>
    </xf>
    <xf numFmtId="1" fontId="39" fillId="4" borderId="12" xfId="0" applyNumberFormat="1" applyFont="1" applyFill="1" applyBorder="1" applyAlignment="1">
      <alignment horizontal="center" vertical="center" wrapText="1"/>
    </xf>
    <xf numFmtId="1" fontId="39" fillId="0" borderId="12" xfId="0" applyNumberFormat="1" applyFont="1" applyBorder="1" applyAlignment="1">
      <alignment horizontal="center" vertical="center" wrapText="1"/>
    </xf>
    <xf numFmtId="1" fontId="39" fillId="2" borderId="12" xfId="0" applyNumberFormat="1" applyFont="1" applyFill="1" applyBorder="1" applyAlignment="1">
      <alignment horizontal="center" vertical="center" wrapText="1"/>
    </xf>
    <xf numFmtId="1" fontId="39" fillId="7" borderId="8" xfId="0" applyNumberFormat="1" applyFont="1" applyFill="1" applyBorder="1" applyAlignment="1">
      <alignment horizontal="center" vertical="center" wrapText="1"/>
    </xf>
    <xf numFmtId="1" fontId="39" fillId="7" borderId="11" xfId="0" applyNumberFormat="1" applyFont="1" applyFill="1" applyBorder="1" applyAlignment="1">
      <alignment horizontal="center" vertical="center" wrapText="1"/>
    </xf>
    <xf numFmtId="1" fontId="39" fillId="7" borderId="18" xfId="0" applyNumberFormat="1" applyFont="1" applyFill="1" applyBorder="1" applyAlignment="1">
      <alignment horizontal="center" vertical="center" wrapText="1"/>
    </xf>
    <xf numFmtId="1" fontId="38" fillId="0" borderId="0" xfId="0" applyNumberFormat="1" applyFont="1"/>
    <xf numFmtId="1" fontId="39" fillId="0" borderId="0" xfId="0" applyNumberFormat="1" applyFont="1" applyAlignment="1">
      <alignment vertical="center" wrapText="1"/>
    </xf>
    <xf numFmtId="0" fontId="38" fillId="0" borderId="0" xfId="0" applyFont="1" applyAlignment="1">
      <alignment horizontal="center"/>
    </xf>
    <xf numFmtId="0" fontId="42" fillId="0" borderId="0" xfId="0" applyFont="1"/>
    <xf numFmtId="0" fontId="33" fillId="0" borderId="0" xfId="0" applyFont="1" applyAlignment="1">
      <alignment horizontal="center"/>
    </xf>
    <xf numFmtId="0" fontId="33" fillId="0" borderId="0" xfId="0" quotePrefix="1" applyFont="1" applyAlignment="1">
      <alignment horizontal="center"/>
    </xf>
    <xf numFmtId="1" fontId="42" fillId="0" borderId="0" xfId="0" applyNumberFormat="1" applyFont="1"/>
    <xf numFmtId="3" fontId="32" fillId="0" borderId="52" xfId="0" applyNumberFormat="1" applyFont="1" applyBorder="1" applyAlignment="1">
      <alignment horizontal="center"/>
    </xf>
    <xf numFmtId="3" fontId="32" fillId="0" borderId="51" xfId="0" applyNumberFormat="1" applyFont="1" applyBorder="1" applyAlignment="1">
      <alignment horizontal="center"/>
    </xf>
    <xf numFmtId="3" fontId="32" fillId="0" borderId="54" xfId="0" applyNumberFormat="1" applyFont="1" applyBorder="1" applyAlignment="1">
      <alignment horizontal="center"/>
    </xf>
    <xf numFmtId="1" fontId="32" fillId="0" borderId="0" xfId="0" applyNumberFormat="1" applyFont="1"/>
    <xf numFmtId="3" fontId="38" fillId="0" borderId="0" xfId="0" applyNumberFormat="1" applyFont="1" applyAlignment="1">
      <alignment horizontal="center"/>
    </xf>
    <xf numFmtId="0" fontId="32" fillId="10" borderId="9" xfId="0" applyFont="1" applyFill="1" applyBorder="1" applyAlignment="1">
      <alignment horizontal="center" vertical="center"/>
    </xf>
    <xf numFmtId="1" fontId="32" fillId="10" borderId="9" xfId="0" applyNumberFormat="1" applyFont="1" applyFill="1" applyBorder="1" applyAlignment="1">
      <alignment horizontal="center" vertical="center"/>
    </xf>
    <xf numFmtId="0" fontId="32" fillId="10" borderId="8" xfId="0" quotePrefix="1" applyFont="1" applyFill="1" applyBorder="1" applyAlignment="1">
      <alignment horizontal="center"/>
    </xf>
    <xf numFmtId="0" fontId="32" fillId="12" borderId="9" xfId="0" applyFont="1" applyFill="1" applyBorder="1" applyAlignment="1">
      <alignment horizontal="center" vertical="center"/>
    </xf>
    <xf numFmtId="1" fontId="32" fillId="12" borderId="9" xfId="0" applyNumberFormat="1" applyFont="1" applyFill="1" applyBorder="1" applyAlignment="1">
      <alignment horizontal="center" vertical="center"/>
    </xf>
    <xf numFmtId="0" fontId="32" fillId="12" borderId="8" xfId="0" quotePrefix="1" applyFont="1" applyFill="1" applyBorder="1" applyAlignment="1">
      <alignment horizontal="center"/>
    </xf>
    <xf numFmtId="0" fontId="32" fillId="13" borderId="8" xfId="0" applyFont="1" applyFill="1" applyBorder="1" applyAlignment="1">
      <alignment horizontal="center" vertical="center"/>
    </xf>
    <xf numFmtId="1" fontId="32" fillId="13" borderId="8" xfId="0" applyNumberFormat="1" applyFont="1" applyFill="1" applyBorder="1" applyAlignment="1">
      <alignment horizontal="center" vertical="center"/>
    </xf>
    <xf numFmtId="0" fontId="32" fillId="13" borderId="8" xfId="0" applyFont="1" applyFill="1" applyBorder="1" applyAlignment="1">
      <alignment horizontal="center"/>
    </xf>
    <xf numFmtId="0" fontId="33" fillId="11" borderId="17" xfId="0" applyFont="1" applyFill="1" applyBorder="1"/>
    <xf numFmtId="0" fontId="33" fillId="11" borderId="18" xfId="0" applyFont="1" applyFill="1" applyBorder="1"/>
    <xf numFmtId="0" fontId="39" fillId="11" borderId="18" xfId="0" applyFont="1" applyFill="1" applyBorder="1" applyAlignment="1">
      <alignment horizontal="center" vertical="center" wrapText="1"/>
    </xf>
    <xf numFmtId="0" fontId="38" fillId="11" borderId="18" xfId="0" applyFont="1" applyFill="1" applyBorder="1"/>
    <xf numFmtId="0" fontId="38" fillId="11" borderId="11" xfId="0" applyFont="1" applyFill="1" applyBorder="1"/>
    <xf numFmtId="1" fontId="39" fillId="0" borderId="9" xfId="0" applyNumberFormat="1" applyFont="1" applyBorder="1" applyAlignment="1">
      <alignment horizontal="center" vertical="center" wrapText="1"/>
    </xf>
    <xf numFmtId="3" fontId="14" fillId="0" borderId="35" xfId="629" applyNumberFormat="1" applyFont="1" applyFill="1" applyBorder="1" applyAlignment="1">
      <alignment horizontal="center" vertical="center"/>
    </xf>
    <xf numFmtId="3" fontId="14" fillId="0" borderId="1" xfId="629" applyNumberFormat="1" applyFont="1" applyFill="1" applyBorder="1" applyAlignment="1">
      <alignment horizontal="center" vertical="center"/>
    </xf>
    <xf numFmtId="3" fontId="14" fillId="0" borderId="23" xfId="629" applyNumberFormat="1" applyFont="1" applyFill="1" applyBorder="1" applyAlignment="1">
      <alignment horizontal="center" vertical="center"/>
    </xf>
    <xf numFmtId="3" fontId="14" fillId="0" borderId="51" xfId="629" applyNumberFormat="1" applyFont="1" applyFill="1" applyBorder="1" applyAlignment="1">
      <alignment horizontal="center" vertical="center"/>
    </xf>
    <xf numFmtId="0" fontId="32" fillId="13" borderId="8" xfId="0" quotePrefix="1" applyFont="1" applyFill="1" applyBorder="1" applyAlignment="1">
      <alignment horizontal="center"/>
    </xf>
    <xf numFmtId="0" fontId="32" fillId="0" borderId="0" xfId="0" applyFont="1" applyAlignment="1">
      <alignment horizontal="center" vertical="center"/>
    </xf>
    <xf numFmtId="0" fontId="32" fillId="0" borderId="0" xfId="0" quotePrefix="1" applyFont="1" applyAlignment="1">
      <alignment horizontal="center"/>
    </xf>
    <xf numFmtId="1" fontId="32" fillId="12" borderId="8" xfId="0" applyNumberFormat="1" applyFont="1" applyFill="1" applyBorder="1" applyAlignment="1">
      <alignment horizontal="center" vertical="center"/>
    </xf>
    <xf numFmtId="3" fontId="32" fillId="15" borderId="52" xfId="0" applyNumberFormat="1" applyFont="1" applyFill="1" applyBorder="1" applyAlignment="1">
      <alignment horizontal="center" vertical="center"/>
    </xf>
    <xf numFmtId="1" fontId="32" fillId="15" borderId="50" xfId="0" applyNumberFormat="1" applyFont="1" applyFill="1" applyBorder="1" applyAlignment="1">
      <alignment horizontal="center" vertical="center"/>
    </xf>
    <xf numFmtId="3" fontId="32" fillId="15" borderId="51" xfId="0" applyNumberFormat="1" applyFont="1" applyFill="1" applyBorder="1" applyAlignment="1">
      <alignment horizontal="center" vertical="center"/>
    </xf>
    <xf numFmtId="3" fontId="32" fillId="15" borderId="54" xfId="0" applyNumberFormat="1" applyFont="1" applyFill="1" applyBorder="1" applyAlignment="1">
      <alignment horizontal="center" vertical="center"/>
    </xf>
    <xf numFmtId="0" fontId="0" fillId="0" borderId="1" xfId="0" applyBorder="1" applyAlignment="1">
      <alignment horizontal="center" vertical="center"/>
    </xf>
    <xf numFmtId="0" fontId="14" fillId="0" borderId="2" xfId="630" applyFont="1" applyFill="1" applyBorder="1" applyAlignment="1">
      <alignment horizontal="left" vertical="center"/>
    </xf>
    <xf numFmtId="0" fontId="14" fillId="0" borderId="2" xfId="629" applyFont="1" applyFill="1" applyBorder="1" applyAlignment="1">
      <alignment horizontal="left" vertical="center"/>
    </xf>
    <xf numFmtId="3" fontId="14" fillId="0" borderId="56" xfId="629" applyNumberFormat="1" applyFont="1" applyFill="1" applyBorder="1" applyAlignment="1">
      <alignment horizontal="center" vertical="center"/>
    </xf>
    <xf numFmtId="3" fontId="14" fillId="0" borderId="24" xfId="629" applyNumberFormat="1" applyFont="1" applyFill="1" applyBorder="1" applyAlignment="1">
      <alignment horizontal="center" vertical="center"/>
    </xf>
    <xf numFmtId="0" fontId="52" fillId="0" borderId="1" xfId="16" applyFont="1" applyBorder="1" applyAlignment="1">
      <alignment horizontal="center" vertical="center"/>
    </xf>
    <xf numFmtId="0" fontId="10" fillId="0" borderId="1" xfId="16" applyFont="1" applyBorder="1" applyAlignment="1">
      <alignment horizontal="center" vertical="center"/>
    </xf>
    <xf numFmtId="0" fontId="14" fillId="0" borderId="1" xfId="16" applyBorder="1" applyAlignment="1">
      <alignment horizontal="left" vertical="top" wrapText="1"/>
    </xf>
    <xf numFmtId="0" fontId="37" fillId="0" borderId="0" xfId="0" applyFont="1" applyAlignment="1">
      <alignment vertical="top"/>
    </xf>
    <xf numFmtId="0" fontId="0" fillId="0" borderId="0" xfId="0" applyAlignment="1">
      <alignment horizontal="left"/>
    </xf>
    <xf numFmtId="1" fontId="39" fillId="0" borderId="1" xfId="0" applyNumberFormat="1" applyFont="1" applyBorder="1" applyAlignment="1">
      <alignment horizontal="left" vertical="center"/>
    </xf>
    <xf numFmtId="1" fontId="0" fillId="0" borderId="1" xfId="0" applyNumberFormat="1" applyBorder="1" applyAlignment="1">
      <alignment horizontal="center" vertical="center"/>
    </xf>
    <xf numFmtId="0" fontId="10" fillId="0" borderId="1" xfId="0" applyFont="1" applyBorder="1"/>
    <xf numFmtId="0" fontId="32" fillId="0" borderId="41" xfId="0" applyFont="1" applyBorder="1"/>
    <xf numFmtId="0" fontId="33" fillId="0" borderId="50" xfId="0" applyFont="1" applyBorder="1" applyAlignment="1">
      <alignment horizontal="center" vertical="center" wrapText="1"/>
    </xf>
    <xf numFmtId="0" fontId="32" fillId="0" borderId="0" xfId="0" applyFont="1" applyAlignment="1">
      <alignment horizontal="center" vertical="center" wrapText="1"/>
    </xf>
    <xf numFmtId="0" fontId="33" fillId="0" borderId="25" xfId="0" applyFont="1" applyBorder="1" applyAlignment="1">
      <alignment horizontal="left" vertical="center" wrapText="1"/>
    </xf>
    <xf numFmtId="0" fontId="33" fillId="0" borderId="53" xfId="0" applyFont="1" applyBorder="1" applyAlignment="1">
      <alignment horizontal="center" vertical="center" wrapText="1"/>
    </xf>
    <xf numFmtId="0" fontId="33" fillId="0" borderId="37" xfId="185" applyFont="1" applyBorder="1" applyAlignment="1">
      <alignment horizontal="center" vertical="center" wrapText="1"/>
    </xf>
    <xf numFmtId="0" fontId="33" fillId="0" borderId="6" xfId="185" applyFont="1" applyBorder="1" applyAlignment="1">
      <alignment horizontal="center" vertical="center" wrapText="1"/>
    </xf>
    <xf numFmtId="0" fontId="33" fillId="0" borderId="4" xfId="185" applyFont="1" applyBorder="1" applyAlignment="1">
      <alignment horizontal="center" vertical="center" wrapText="1"/>
    </xf>
    <xf numFmtId="0" fontId="33" fillId="0" borderId="49" xfId="185" applyFont="1" applyBorder="1" applyAlignment="1">
      <alignment horizontal="center" vertical="center" wrapText="1"/>
    </xf>
    <xf numFmtId="0" fontId="33" fillId="0" borderId="56" xfId="0" applyFont="1" applyBorder="1" applyAlignment="1">
      <alignment horizontal="center" vertical="center" wrapText="1"/>
    </xf>
    <xf numFmtId="0" fontId="33" fillId="0" borderId="51" xfId="185" applyFont="1" applyBorder="1" applyAlignment="1">
      <alignment horizontal="center" vertical="center" wrapText="1"/>
    </xf>
    <xf numFmtId="0" fontId="33" fillId="0" borderId="51" xfId="0" applyFont="1" applyBorder="1" applyAlignment="1">
      <alignment horizontal="center" vertical="center" wrapText="1"/>
    </xf>
    <xf numFmtId="0" fontId="32" fillId="0" borderId="23" xfId="0" applyFont="1" applyBorder="1" applyAlignment="1">
      <alignment horizontal="right"/>
    </xf>
    <xf numFmtId="3" fontId="32" fillId="0" borderId="51" xfId="0" applyNumberFormat="1" applyFont="1" applyBorder="1" applyAlignment="1">
      <alignment horizontal="center" vertical="center"/>
    </xf>
    <xf numFmtId="3" fontId="32" fillId="0" borderId="35" xfId="0" applyNumberFormat="1" applyFont="1" applyBorder="1" applyAlignment="1">
      <alignment horizontal="center" vertical="center"/>
    </xf>
    <xf numFmtId="3" fontId="32" fillId="0" borderId="1" xfId="0" applyNumberFormat="1" applyFont="1" applyBorder="1" applyAlignment="1">
      <alignment horizontal="center" vertical="center"/>
    </xf>
    <xf numFmtId="3" fontId="32" fillId="0" borderId="23" xfId="0" applyNumberFormat="1" applyFont="1" applyBorder="1" applyAlignment="1">
      <alignment horizontal="center" vertical="center"/>
    </xf>
    <xf numFmtId="3" fontId="32" fillId="0" borderId="53" xfId="0" applyNumberFormat="1" applyFont="1" applyBorder="1" applyAlignment="1">
      <alignment horizontal="center" vertical="center"/>
    </xf>
    <xf numFmtId="3" fontId="32" fillId="0" borderId="37" xfId="0" applyNumberFormat="1" applyFont="1" applyBorder="1" applyAlignment="1">
      <alignment horizontal="center" vertical="center"/>
    </xf>
    <xf numFmtId="3" fontId="32" fillId="0" borderId="6" xfId="0" applyNumberFormat="1" applyFont="1" applyBorder="1" applyAlignment="1">
      <alignment horizontal="center" vertical="center"/>
    </xf>
    <xf numFmtId="3" fontId="32" fillId="0" borderId="49" xfId="0" applyNumberFormat="1" applyFont="1" applyBorder="1" applyAlignment="1">
      <alignment horizontal="center" vertical="center"/>
    </xf>
    <xf numFmtId="3" fontId="33" fillId="0" borderId="34" xfId="0" applyNumberFormat="1" applyFont="1" applyBorder="1" applyAlignment="1">
      <alignment horizontal="center" vertical="center"/>
    </xf>
    <xf numFmtId="3" fontId="33" fillId="0" borderId="19" xfId="0" applyNumberFormat="1" applyFont="1" applyBorder="1" applyAlignment="1">
      <alignment horizontal="center" vertical="center"/>
    </xf>
    <xf numFmtId="3" fontId="33" fillId="0" borderId="25" xfId="0" applyNumberFormat="1" applyFont="1" applyBorder="1" applyAlignment="1">
      <alignment horizontal="center" vertical="center"/>
    </xf>
    <xf numFmtId="3" fontId="32" fillId="0" borderId="54" xfId="0" applyNumberFormat="1" applyFont="1" applyBorder="1" applyAlignment="1">
      <alignment horizontal="center" vertical="center"/>
    </xf>
    <xf numFmtId="3" fontId="33" fillId="0" borderId="54" xfId="0" applyNumberFormat="1" applyFont="1" applyBorder="1" applyAlignment="1">
      <alignment horizontal="center" vertical="center"/>
    </xf>
    <xf numFmtId="0" fontId="32" fillId="0" borderId="65" xfId="0" applyFont="1" applyBorder="1"/>
    <xf numFmtId="0" fontId="32" fillId="0" borderId="0" xfId="0" applyFont="1" applyAlignment="1">
      <alignment horizontal="right"/>
    </xf>
    <xf numFmtId="0" fontId="32" fillId="0" borderId="42" xfId="0" applyFont="1" applyBorder="1" applyAlignment="1">
      <alignment horizontal="center"/>
    </xf>
    <xf numFmtId="0" fontId="32" fillId="0" borderId="65" xfId="0" applyFont="1" applyBorder="1" applyAlignment="1">
      <alignment horizontal="center"/>
    </xf>
    <xf numFmtId="0" fontId="32" fillId="0" borderId="55" xfId="0" applyFont="1" applyBorder="1" applyAlignment="1">
      <alignment horizontal="center"/>
    </xf>
    <xf numFmtId="0" fontId="32" fillId="0" borderId="42" xfId="0" applyFont="1" applyBorder="1"/>
    <xf numFmtId="0" fontId="32" fillId="0" borderId="69" xfId="0" applyFont="1" applyBorder="1" applyAlignment="1">
      <alignment horizontal="center"/>
    </xf>
    <xf numFmtId="0" fontId="33" fillId="0" borderId="59" xfId="0" applyFont="1" applyBorder="1" applyAlignment="1">
      <alignment horizontal="left" vertical="center" wrapText="1"/>
    </xf>
    <xf numFmtId="0" fontId="33" fillId="0" borderId="22" xfId="185" applyFont="1" applyBorder="1" applyAlignment="1">
      <alignment horizontal="center" vertical="center" wrapText="1"/>
    </xf>
    <xf numFmtId="0" fontId="32" fillId="0" borderId="2" xfId="0" applyFont="1" applyBorder="1" applyAlignment="1">
      <alignment horizontal="right"/>
    </xf>
    <xf numFmtId="3" fontId="32" fillId="0" borderId="51" xfId="629" applyNumberFormat="1" applyFont="1" applyFill="1" applyBorder="1" applyAlignment="1">
      <alignment horizontal="center" vertical="center"/>
    </xf>
    <xf numFmtId="3" fontId="32" fillId="0" borderId="3" xfId="629" applyNumberFormat="1" applyFont="1" applyFill="1" applyBorder="1" applyAlignment="1">
      <alignment horizontal="center" vertical="center"/>
    </xf>
    <xf numFmtId="3" fontId="32" fillId="0" borderId="1" xfId="629" applyNumberFormat="1" applyFont="1" applyFill="1" applyBorder="1" applyAlignment="1">
      <alignment horizontal="center" vertical="center"/>
    </xf>
    <xf numFmtId="3" fontId="32" fillId="0" borderId="2" xfId="629" applyNumberFormat="1" applyFont="1" applyFill="1" applyBorder="1" applyAlignment="1">
      <alignment horizontal="center" vertical="center"/>
    </xf>
    <xf numFmtId="3" fontId="32" fillId="0" borderId="53" xfId="629" applyNumberFormat="1" applyFont="1" applyFill="1" applyBorder="1" applyAlignment="1">
      <alignment horizontal="center" vertical="center"/>
    </xf>
    <xf numFmtId="3" fontId="32" fillId="0" borderId="22" xfId="629" applyNumberFormat="1" applyFont="1" applyFill="1" applyBorder="1" applyAlignment="1">
      <alignment horizontal="center" vertical="center"/>
    </xf>
    <xf numFmtId="3" fontId="32" fillId="0" borderId="6" xfId="629" applyNumberFormat="1" applyFont="1" applyFill="1" applyBorder="1" applyAlignment="1">
      <alignment horizontal="center" vertical="center"/>
    </xf>
    <xf numFmtId="3" fontId="32" fillId="0" borderId="4" xfId="629" applyNumberFormat="1" applyFont="1" applyFill="1" applyBorder="1" applyAlignment="1">
      <alignment horizontal="center" vertical="center"/>
    </xf>
    <xf numFmtId="3" fontId="33" fillId="0" borderId="79" xfId="0" applyNumberFormat="1" applyFont="1" applyBorder="1" applyAlignment="1">
      <alignment horizontal="center" vertical="center"/>
    </xf>
    <xf numFmtId="3" fontId="33" fillId="0" borderId="59" xfId="0" applyNumberFormat="1" applyFont="1" applyBorder="1" applyAlignment="1">
      <alignment horizontal="center" vertical="center"/>
    </xf>
    <xf numFmtId="0" fontId="32" fillId="0" borderId="65" xfId="0" applyFont="1" applyBorder="1" applyAlignment="1">
      <alignment horizontal="right"/>
    </xf>
    <xf numFmtId="0" fontId="33" fillId="0" borderId="44" xfId="0" applyFont="1" applyBorder="1" applyAlignment="1">
      <alignment horizontal="center" vertical="center" wrapText="1"/>
    </xf>
    <xf numFmtId="0" fontId="33" fillId="0" borderId="14" xfId="185" applyFont="1" applyBorder="1" applyAlignment="1">
      <alignment horizontal="center" vertical="center" wrapText="1"/>
    </xf>
    <xf numFmtId="3" fontId="32" fillId="0" borderId="3" xfId="0" applyNumberFormat="1" applyFont="1" applyBorder="1" applyAlignment="1">
      <alignment horizontal="center"/>
    </xf>
    <xf numFmtId="3" fontId="32" fillId="0" borderId="1" xfId="0" applyNumberFormat="1" applyFont="1" applyBorder="1" applyAlignment="1">
      <alignment horizontal="center"/>
    </xf>
    <xf numFmtId="3" fontId="32" fillId="0" borderId="2" xfId="0" applyNumberFormat="1" applyFont="1" applyBorder="1" applyAlignment="1">
      <alignment horizontal="center"/>
    </xf>
    <xf numFmtId="0" fontId="32" fillId="0" borderId="39" xfId="0" applyFont="1" applyBorder="1" applyAlignment="1">
      <alignment horizontal="center"/>
    </xf>
    <xf numFmtId="0" fontId="32" fillId="0" borderId="48" xfId="16" applyFont="1" applyBorder="1" applyAlignment="1">
      <alignment horizontal="left" vertical="center" wrapText="1"/>
    </xf>
    <xf numFmtId="3" fontId="32" fillId="0" borderId="33" xfId="0" applyNumberFormat="1" applyFont="1" applyBorder="1" applyAlignment="1">
      <alignment horizontal="center" vertical="center"/>
    </xf>
    <xf numFmtId="3" fontId="33" fillId="0" borderId="33" xfId="0" applyNumberFormat="1" applyFont="1" applyBorder="1" applyAlignment="1">
      <alignment horizontal="center" vertical="center"/>
    </xf>
    <xf numFmtId="3" fontId="32" fillId="0" borderId="0" xfId="0" applyNumberFormat="1" applyFont="1"/>
    <xf numFmtId="0" fontId="33" fillId="0" borderId="0" xfId="0" applyFont="1" applyAlignment="1">
      <alignment vertical="center" wrapText="1"/>
    </xf>
    <xf numFmtId="0" fontId="36" fillId="0" borderId="0" xfId="0" applyFont="1" applyAlignment="1">
      <alignment horizontal="center" vertical="center" wrapText="1"/>
    </xf>
    <xf numFmtId="3" fontId="33" fillId="0" borderId="0" xfId="0" applyNumberFormat="1" applyFont="1" applyAlignment="1">
      <alignment vertical="center"/>
    </xf>
    <xf numFmtId="0" fontId="32" fillId="0" borderId="0" xfId="0" applyFont="1" applyAlignment="1">
      <alignment horizontal="left"/>
    </xf>
    <xf numFmtId="0" fontId="33" fillId="0" borderId="59" xfId="0" applyFont="1" applyBorder="1" applyAlignment="1">
      <alignment vertical="center" wrapText="1"/>
    </xf>
    <xf numFmtId="0" fontId="32" fillId="0" borderId="63" xfId="0" applyFont="1" applyBorder="1" applyAlignment="1">
      <alignment wrapText="1"/>
    </xf>
    <xf numFmtId="3" fontId="32" fillId="0" borderId="0" xfId="0" applyNumberFormat="1" applyFont="1" applyAlignment="1">
      <alignment horizontal="center" vertical="center" wrapText="1"/>
    </xf>
    <xf numFmtId="0" fontId="32" fillId="0" borderId="40" xfId="0" applyFont="1" applyBorder="1"/>
    <xf numFmtId="0" fontId="32" fillId="0" borderId="40" xfId="0" applyFont="1" applyBorder="1" applyAlignment="1">
      <alignment horizontal="center"/>
    </xf>
    <xf numFmtId="0" fontId="32" fillId="0" borderId="38" xfId="0" applyFont="1" applyBorder="1"/>
    <xf numFmtId="0" fontId="35" fillId="0" borderId="38" xfId="0" applyFont="1" applyBorder="1" applyAlignment="1">
      <alignment horizontal="center"/>
    </xf>
    <xf numFmtId="0" fontId="32" fillId="0" borderId="38" xfId="0" applyFont="1" applyBorder="1" applyAlignment="1">
      <alignment horizontal="center"/>
    </xf>
    <xf numFmtId="1" fontId="32" fillId="0" borderId="0" xfId="0" applyNumberFormat="1" applyFont="1" applyAlignment="1">
      <alignment horizontal="center"/>
    </xf>
    <xf numFmtId="0" fontId="14" fillId="0" borderId="0" xfId="0" applyFont="1" applyAlignment="1">
      <alignment horizontal="center" vertical="center"/>
    </xf>
    <xf numFmtId="0" fontId="14" fillId="0" borderId="0" xfId="0" applyFont="1" applyAlignment="1">
      <alignment wrapText="1"/>
    </xf>
    <xf numFmtId="0" fontId="14" fillId="0" borderId="0" xfId="0" applyFont="1" applyAlignment="1">
      <alignment horizontal="left" vertical="center" wrapText="1"/>
    </xf>
    <xf numFmtId="3" fontId="47" fillId="0" borderId="0" xfId="0" applyNumberFormat="1" applyFont="1"/>
    <xf numFmtId="3" fontId="14" fillId="0" borderId="0" xfId="0" applyNumberFormat="1" applyFont="1"/>
    <xf numFmtId="0" fontId="14" fillId="0" borderId="0" xfId="0" applyFont="1"/>
    <xf numFmtId="0" fontId="10" fillId="0" borderId="0" xfId="0" applyFont="1" applyAlignment="1">
      <alignment horizontal="center" vertical="center"/>
    </xf>
    <xf numFmtId="0" fontId="10" fillId="0" borderId="0" xfId="0" applyFont="1" applyAlignment="1">
      <alignment vertical="center" wrapText="1"/>
    </xf>
    <xf numFmtId="3" fontId="10" fillId="0" borderId="9" xfId="0" applyNumberFormat="1" applyFont="1" applyBorder="1" applyAlignment="1">
      <alignment horizontal="center" vertical="center"/>
    </xf>
    <xf numFmtId="3" fontId="10" fillId="0" borderId="9" xfId="0" applyNumberFormat="1" applyFont="1" applyBorder="1" applyAlignment="1">
      <alignment horizontal="center" vertical="center" wrapText="1"/>
    </xf>
    <xf numFmtId="3" fontId="10" fillId="0" borderId="50" xfId="0" applyNumberFormat="1" applyFont="1" applyBorder="1" applyAlignment="1">
      <alignment horizontal="center" vertical="center" wrapText="1"/>
    </xf>
    <xf numFmtId="0" fontId="10" fillId="0" borderId="0" xfId="0" applyFont="1" applyAlignment="1">
      <alignment vertical="center"/>
    </xf>
    <xf numFmtId="0" fontId="10" fillId="0" borderId="8" xfId="0" applyFont="1" applyBorder="1" applyAlignment="1">
      <alignment horizontal="center" vertical="center"/>
    </xf>
    <xf numFmtId="0" fontId="10" fillId="0" borderId="8" xfId="0" applyFont="1" applyBorder="1" applyAlignment="1">
      <alignment horizontal="center" vertical="center" wrapText="1"/>
    </xf>
    <xf numFmtId="49" fontId="10" fillId="0" borderId="8" xfId="0" applyNumberFormat="1" applyFont="1" applyBorder="1" applyAlignment="1">
      <alignment horizontal="center" vertical="center"/>
    </xf>
    <xf numFmtId="49" fontId="10" fillId="0" borderId="27" xfId="0" applyNumberFormat="1" applyFont="1" applyBorder="1" applyAlignment="1">
      <alignment horizontal="center" vertical="center"/>
    </xf>
    <xf numFmtId="49" fontId="10" fillId="0" borderId="28" xfId="0" applyNumberFormat="1" applyFont="1" applyBorder="1" applyAlignment="1">
      <alignment horizontal="center" vertical="center"/>
    </xf>
    <xf numFmtId="49" fontId="10" fillId="0" borderId="29" xfId="0" applyNumberFormat="1" applyFont="1" applyBorder="1" applyAlignment="1">
      <alignment horizontal="center" vertical="center"/>
    </xf>
    <xf numFmtId="3" fontId="10" fillId="0" borderId="8" xfId="0" applyNumberFormat="1" applyFont="1" applyBorder="1" applyAlignment="1">
      <alignment horizontal="center" vertical="center"/>
    </xf>
    <xf numFmtId="0" fontId="14" fillId="0" borderId="52" xfId="0" applyFont="1" applyBorder="1" applyAlignment="1">
      <alignment horizontal="center" vertical="center"/>
    </xf>
    <xf numFmtId="0" fontId="14" fillId="0" borderId="52" xfId="0" applyFont="1" applyBorder="1" applyAlignment="1">
      <alignment horizontal="left" vertical="center" wrapText="1"/>
    </xf>
    <xf numFmtId="3" fontId="14" fillId="0" borderId="52" xfId="0" applyNumberFormat="1" applyFont="1" applyBorder="1" applyAlignment="1">
      <alignment horizontal="center" vertical="center"/>
    </xf>
    <xf numFmtId="3" fontId="14" fillId="0" borderId="47" xfId="0" applyNumberFormat="1" applyFont="1" applyBorder="1" applyAlignment="1">
      <alignment horizontal="center" vertical="center"/>
    </xf>
    <xf numFmtId="3" fontId="14" fillId="0" borderId="7" xfId="0" applyNumberFormat="1" applyFont="1" applyBorder="1" applyAlignment="1">
      <alignment horizontal="center" vertical="center"/>
    </xf>
    <xf numFmtId="3" fontId="14" fillId="0" borderId="48" xfId="0" applyNumberFormat="1" applyFont="1" applyBorder="1" applyAlignment="1">
      <alignment horizontal="center" vertical="center"/>
    </xf>
    <xf numFmtId="0" fontId="14" fillId="0" borderId="52" xfId="0" applyFont="1" applyBorder="1" applyAlignment="1">
      <alignment vertical="center"/>
    </xf>
    <xf numFmtId="0" fontId="44" fillId="0" borderId="0" xfId="0" applyFont="1"/>
    <xf numFmtId="0" fontId="14" fillId="0" borderId="51" xfId="0" applyFont="1" applyBorder="1" applyAlignment="1">
      <alignment horizontal="center" vertical="center"/>
    </xf>
    <xf numFmtId="0" fontId="14" fillId="0" borderId="51" xfId="0" applyFont="1" applyBorder="1" applyAlignment="1">
      <alignment horizontal="left" vertical="center" wrapText="1"/>
    </xf>
    <xf numFmtId="3" fontId="14" fillId="0" borderId="51" xfId="0" applyNumberFormat="1" applyFont="1" applyBorder="1" applyAlignment="1">
      <alignment horizontal="center" vertical="center"/>
    </xf>
    <xf numFmtId="3" fontId="14" fillId="0" borderId="35" xfId="0" applyNumberFormat="1" applyFont="1" applyBorder="1" applyAlignment="1">
      <alignment horizontal="center" vertical="center"/>
    </xf>
    <xf numFmtId="3" fontId="14" fillId="0" borderId="1" xfId="0" applyNumberFormat="1" applyFont="1" applyBorder="1" applyAlignment="1">
      <alignment horizontal="center" vertical="center"/>
    </xf>
    <xf numFmtId="3" fontId="14" fillId="0" borderId="23" xfId="0" applyNumberFormat="1" applyFont="1" applyBorder="1" applyAlignment="1">
      <alignment horizontal="center" vertical="center"/>
    </xf>
    <xf numFmtId="0" fontId="14" fillId="0" borderId="51" xfId="0" applyFont="1" applyBorder="1" applyAlignment="1">
      <alignment vertical="center"/>
    </xf>
    <xf numFmtId="0" fontId="14" fillId="0" borderId="58" xfId="0" applyFont="1" applyBorder="1" applyAlignment="1">
      <alignment horizontal="center" vertical="center"/>
    </xf>
    <xf numFmtId="0" fontId="14" fillId="0" borderId="58" xfId="0" applyFont="1" applyBorder="1" applyAlignment="1">
      <alignment wrapText="1"/>
    </xf>
    <xf numFmtId="0" fontId="10" fillId="0" borderId="58" xfId="0" applyFont="1" applyBorder="1" applyAlignment="1">
      <alignment horizontal="right" vertical="center" wrapText="1"/>
    </xf>
    <xf numFmtId="3" fontId="10" fillId="0" borderId="51" xfId="0" applyNumberFormat="1" applyFont="1" applyBorder="1" applyAlignment="1">
      <alignment horizontal="center"/>
    </xf>
    <xf numFmtId="3" fontId="10" fillId="0" borderId="35" xfId="0" applyNumberFormat="1" applyFont="1" applyBorder="1" applyAlignment="1">
      <alignment horizontal="center"/>
    </xf>
    <xf numFmtId="3" fontId="10" fillId="0" borderId="1" xfId="0" applyNumberFormat="1" applyFont="1" applyBorder="1" applyAlignment="1">
      <alignment horizontal="center"/>
    </xf>
    <xf numFmtId="3" fontId="10" fillId="0" borderId="23" xfId="0" applyNumberFormat="1" applyFont="1" applyBorder="1" applyAlignment="1">
      <alignment horizontal="center"/>
    </xf>
    <xf numFmtId="0" fontId="14" fillId="0" borderId="51" xfId="0" applyFont="1" applyBorder="1"/>
    <xf numFmtId="0" fontId="14" fillId="0" borderId="0" xfId="0" applyFont="1" applyAlignment="1">
      <alignment vertical="center"/>
    </xf>
    <xf numFmtId="0" fontId="14" fillId="0" borderId="1" xfId="0" applyFont="1" applyBorder="1" applyAlignment="1">
      <alignment horizontal="center" vertical="center"/>
    </xf>
    <xf numFmtId="0" fontId="14" fillId="0" borderId="58" xfId="0" applyFont="1" applyBorder="1" applyAlignment="1">
      <alignment vertical="center" wrapText="1"/>
    </xf>
    <xf numFmtId="3" fontId="10" fillId="0" borderId="51" xfId="0" applyNumberFormat="1" applyFont="1" applyBorder="1" applyAlignment="1">
      <alignment horizontal="center" vertical="center"/>
    </xf>
    <xf numFmtId="3" fontId="10" fillId="0" borderId="35" xfId="0" applyNumberFormat="1" applyFont="1" applyBorder="1" applyAlignment="1">
      <alignment horizontal="center" vertical="center"/>
    </xf>
    <xf numFmtId="3" fontId="10" fillId="0" borderId="1" xfId="0" applyNumberFormat="1" applyFont="1" applyBorder="1" applyAlignment="1">
      <alignment horizontal="center" vertical="center"/>
    </xf>
    <xf numFmtId="3" fontId="10" fillId="0" borderId="23" xfId="0" applyNumberFormat="1" applyFont="1" applyBorder="1" applyAlignment="1">
      <alignment horizontal="center" vertical="center"/>
    </xf>
    <xf numFmtId="0" fontId="43" fillId="0" borderId="51" xfId="0" applyFont="1" applyBorder="1" applyAlignment="1">
      <alignment horizontal="center" vertical="center"/>
    </xf>
    <xf numFmtId="0" fontId="46" fillId="0" borderId="51" xfId="0" applyFont="1" applyBorder="1" applyAlignment="1">
      <alignment horizontal="center" vertical="center" wrapText="1"/>
    </xf>
    <xf numFmtId="0" fontId="44" fillId="0" borderId="0" xfId="0" applyFont="1" applyAlignment="1">
      <alignment vertical="center"/>
    </xf>
    <xf numFmtId="0" fontId="45" fillId="0" borderId="0" xfId="0" applyFont="1" applyAlignment="1">
      <alignment vertical="center"/>
    </xf>
    <xf numFmtId="0" fontId="14" fillId="0" borderId="51" xfId="13" applyFont="1" applyBorder="1" applyAlignment="1">
      <alignment horizontal="left" vertical="center" wrapText="1"/>
    </xf>
    <xf numFmtId="0" fontId="14" fillId="0" borderId="51" xfId="0" applyFont="1" applyBorder="1" applyAlignment="1">
      <alignment horizontal="left" vertical="center"/>
    </xf>
    <xf numFmtId="0" fontId="14" fillId="0" borderId="51" xfId="0" applyFont="1" applyBorder="1" applyAlignment="1">
      <alignment horizontal="left"/>
    </xf>
    <xf numFmtId="0" fontId="43" fillId="0" borderId="0" xfId="0" applyFont="1" applyAlignment="1">
      <alignment vertical="center"/>
    </xf>
    <xf numFmtId="0" fontId="43" fillId="0" borderId="51" xfId="13" applyFont="1" applyBorder="1" applyAlignment="1">
      <alignment horizontal="left" vertical="center" wrapText="1"/>
    </xf>
    <xf numFmtId="3" fontId="43" fillId="0" borderId="51" xfId="0" applyNumberFormat="1" applyFont="1" applyBorder="1" applyAlignment="1">
      <alignment horizontal="center" vertical="center"/>
    </xf>
    <xf numFmtId="0" fontId="43" fillId="0" borderId="1" xfId="0" applyFont="1" applyBorder="1" applyAlignment="1">
      <alignment horizontal="center" vertical="center"/>
    </xf>
    <xf numFmtId="0" fontId="43" fillId="0" borderId="51" xfId="0" applyFont="1" applyBorder="1" applyAlignment="1">
      <alignment horizontal="left" vertical="center" wrapText="1"/>
    </xf>
    <xf numFmtId="0" fontId="14" fillId="0" borderId="53" xfId="0" applyFont="1" applyBorder="1" applyAlignment="1">
      <alignment horizontal="left" vertical="center"/>
    </xf>
    <xf numFmtId="3" fontId="10" fillId="0" borderId="56" xfId="0" applyNumberFormat="1" applyFont="1" applyBorder="1" applyAlignment="1">
      <alignment horizontal="center" vertical="center"/>
    </xf>
    <xf numFmtId="0" fontId="14" fillId="0" borderId="51" xfId="0" applyFont="1" applyBorder="1" applyAlignment="1">
      <alignment wrapText="1"/>
    </xf>
    <xf numFmtId="0" fontId="14" fillId="0" borderId="58" xfId="0" applyFont="1" applyBorder="1" applyAlignment="1">
      <alignment horizontal="center" vertical="center" wrapText="1"/>
    </xf>
    <xf numFmtId="0" fontId="14" fillId="0" borderId="33" xfId="0" applyFont="1" applyBorder="1" applyAlignment="1">
      <alignment horizontal="center" vertical="center"/>
    </xf>
    <xf numFmtId="0" fontId="14" fillId="0" borderId="33" xfId="0" applyFont="1" applyBorder="1" applyAlignment="1">
      <alignment vertical="center" wrapText="1"/>
    </xf>
    <xf numFmtId="0" fontId="10" fillId="0" borderId="33" xfId="0" applyFont="1" applyBorder="1" applyAlignment="1">
      <alignment horizontal="right" vertical="center" wrapText="1"/>
    </xf>
    <xf numFmtId="3" fontId="10" fillId="0" borderId="54" xfId="0" applyNumberFormat="1" applyFont="1" applyBorder="1" applyAlignment="1">
      <alignment horizontal="center" vertical="center"/>
    </xf>
    <xf numFmtId="3" fontId="10" fillId="0" borderId="36" xfId="0" applyNumberFormat="1" applyFont="1" applyBorder="1" applyAlignment="1">
      <alignment horizontal="center" vertical="center"/>
    </xf>
    <xf numFmtId="3" fontId="10" fillId="0" borderId="20" xfId="0" applyNumberFormat="1" applyFont="1" applyBorder="1" applyAlignment="1">
      <alignment horizontal="center" vertical="center"/>
    </xf>
    <xf numFmtId="3" fontId="10" fillId="0" borderId="26" xfId="0" applyNumberFormat="1" applyFont="1" applyBorder="1" applyAlignment="1">
      <alignment horizontal="center" vertical="center"/>
    </xf>
    <xf numFmtId="0" fontId="14" fillId="0" borderId="54" xfId="0" applyFont="1" applyBorder="1" applyAlignment="1">
      <alignment vertical="center"/>
    </xf>
    <xf numFmtId="0" fontId="14" fillId="0" borderId="0" xfId="0" applyFont="1" applyAlignment="1">
      <alignment vertical="center" wrapText="1"/>
    </xf>
    <xf numFmtId="3" fontId="14" fillId="0" borderId="0" xfId="0" applyNumberFormat="1" applyFont="1" applyAlignment="1">
      <alignment vertical="center"/>
    </xf>
    <xf numFmtId="3" fontId="14" fillId="0" borderId="0" xfId="0" applyNumberFormat="1" applyFont="1" applyAlignment="1">
      <alignment horizontal="center" vertical="center"/>
    </xf>
    <xf numFmtId="0" fontId="14" fillId="0" borderId="0" xfId="0" applyFont="1" applyAlignment="1">
      <alignment horizontal="left" vertical="center"/>
    </xf>
    <xf numFmtId="1" fontId="14" fillId="0" borderId="0" xfId="0" applyNumberFormat="1" applyFont="1" applyAlignment="1">
      <alignment horizontal="center" vertical="center" wrapText="1"/>
    </xf>
    <xf numFmtId="1" fontId="14" fillId="0" borderId="0" xfId="0" applyNumberFormat="1" applyFont="1" applyAlignment="1">
      <alignment horizontal="left" vertical="center" wrapText="1"/>
    </xf>
    <xf numFmtId="3" fontId="10" fillId="0" borderId="0" xfId="0" applyNumberFormat="1" applyFont="1" applyAlignment="1">
      <alignment horizontal="center" vertical="center"/>
    </xf>
    <xf numFmtId="3" fontId="14" fillId="0" borderId="57" xfId="0" applyNumberFormat="1" applyFont="1" applyBorder="1" applyAlignment="1">
      <alignment horizontal="center" vertical="center"/>
    </xf>
    <xf numFmtId="3" fontId="14" fillId="0" borderId="56" xfId="0" applyNumberFormat="1" applyFont="1" applyBorder="1" applyAlignment="1">
      <alignment horizontal="center" vertical="center"/>
    </xf>
    <xf numFmtId="3" fontId="10" fillId="0" borderId="56" xfId="0" applyNumberFormat="1" applyFont="1" applyBorder="1" applyAlignment="1">
      <alignment horizontal="center"/>
    </xf>
    <xf numFmtId="3" fontId="10" fillId="0" borderId="74" xfId="0" applyNumberFormat="1" applyFont="1" applyBorder="1" applyAlignment="1">
      <alignment horizontal="center" vertical="center"/>
    </xf>
    <xf numFmtId="0" fontId="14" fillId="0" borderId="58" xfId="0" applyFont="1" applyBorder="1" applyAlignment="1">
      <alignment vertical="center"/>
    </xf>
    <xf numFmtId="0" fontId="14" fillId="0" borderId="0" xfId="0" applyFont="1" applyAlignment="1">
      <alignment horizontal="center" vertical="center" wrapText="1"/>
    </xf>
    <xf numFmtId="0" fontId="14" fillId="0" borderId="32" xfId="0" applyFont="1" applyBorder="1" applyAlignment="1">
      <alignment horizontal="left" vertical="center" wrapText="1"/>
    </xf>
    <xf numFmtId="3" fontId="10" fillId="0" borderId="43" xfId="0" applyNumberFormat="1" applyFont="1" applyBorder="1" applyAlignment="1">
      <alignment horizontal="center" vertical="center" wrapText="1"/>
    </xf>
    <xf numFmtId="3" fontId="10" fillId="0" borderId="77" xfId="0" applyNumberFormat="1" applyFont="1" applyBorder="1" applyAlignment="1">
      <alignment horizontal="center" vertical="center" wrapText="1"/>
    </xf>
    <xf numFmtId="0" fontId="10" fillId="0" borderId="0" xfId="0" applyFont="1" applyAlignment="1">
      <alignment horizontal="left" vertical="center" wrapText="1"/>
    </xf>
    <xf numFmtId="0" fontId="0" fillId="0" borderId="0" xfId="0" applyAlignment="1">
      <alignment wrapText="1"/>
    </xf>
    <xf numFmtId="0" fontId="10" fillId="0" borderId="27"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74" xfId="0" applyFont="1" applyBorder="1" applyAlignment="1">
      <alignment horizontal="center" vertical="center" wrapText="1"/>
    </xf>
    <xf numFmtId="49" fontId="10" fillId="0" borderId="74" xfId="0" applyNumberFormat="1" applyFont="1" applyBorder="1" applyAlignment="1">
      <alignment horizontal="center" vertical="center" wrapText="1"/>
    </xf>
    <xf numFmtId="49" fontId="10" fillId="0" borderId="63" xfId="0" applyNumberFormat="1" applyFont="1" applyBorder="1" applyAlignment="1">
      <alignment horizontal="center" vertical="center" wrapText="1"/>
    </xf>
    <xf numFmtId="49" fontId="10" fillId="0" borderId="26" xfId="0" applyNumberFormat="1" applyFont="1" applyBorder="1" applyAlignment="1">
      <alignment horizontal="center" vertical="center" wrapText="1"/>
    </xf>
    <xf numFmtId="3" fontId="10" fillId="0" borderId="78" xfId="0" applyNumberFormat="1" applyFont="1" applyBorder="1" applyAlignment="1">
      <alignment horizontal="center" vertical="center" wrapText="1"/>
    </xf>
    <xf numFmtId="3" fontId="10" fillId="0" borderId="54" xfId="0" applyNumberFormat="1" applyFont="1" applyBorder="1" applyAlignment="1">
      <alignment horizontal="center" vertical="center" wrapText="1"/>
    </xf>
    <xf numFmtId="0" fontId="10" fillId="0" borderId="11" xfId="0" applyFont="1" applyBorder="1" applyAlignment="1">
      <alignment horizontal="center" vertical="center" wrapText="1"/>
    </xf>
    <xf numFmtId="0" fontId="43" fillId="0" borderId="3" xfId="0" applyFont="1" applyBorder="1" applyAlignment="1">
      <alignment horizontal="center" vertical="center"/>
    </xf>
    <xf numFmtId="0" fontId="14" fillId="0" borderId="2" xfId="0" applyFont="1" applyBorder="1" applyAlignment="1">
      <alignment horizontal="left" vertical="center"/>
    </xf>
    <xf numFmtId="0" fontId="14" fillId="0" borderId="35" xfId="0" applyFont="1" applyBorder="1" applyAlignment="1">
      <alignment horizontal="center" vertical="center"/>
    </xf>
    <xf numFmtId="3" fontId="14" fillId="0" borderId="24" xfId="0" applyNumberFormat="1" applyFont="1" applyBorder="1" applyAlignment="1">
      <alignment horizontal="center" vertical="center"/>
    </xf>
    <xf numFmtId="0" fontId="43" fillId="0" borderId="51" xfId="0" applyFont="1" applyBorder="1" applyAlignment="1">
      <alignment horizontal="left" vertical="center"/>
    </xf>
    <xf numFmtId="0" fontId="43" fillId="0" borderId="0" xfId="0" applyFont="1"/>
    <xf numFmtId="0" fontId="14" fillId="0" borderId="1" xfId="0" applyFont="1" applyBorder="1" applyAlignment="1">
      <alignment horizontal="center"/>
    </xf>
    <xf numFmtId="0" fontId="14" fillId="0" borderId="56" xfId="0" applyFont="1" applyBorder="1" applyAlignment="1">
      <alignment horizontal="center" vertical="center"/>
    </xf>
    <xf numFmtId="0" fontId="14" fillId="0" borderId="13" xfId="0" applyFont="1" applyBorder="1" applyAlignment="1">
      <alignment horizontal="center" vertical="center"/>
    </xf>
    <xf numFmtId="3" fontId="14" fillId="0" borderId="13" xfId="0" applyNumberFormat="1" applyFont="1" applyBorder="1" applyAlignment="1">
      <alignment horizontal="center" vertical="center"/>
    </xf>
    <xf numFmtId="3" fontId="14" fillId="0" borderId="76" xfId="0" applyNumberFormat="1" applyFont="1" applyBorder="1" applyAlignment="1">
      <alignment horizontal="center" vertical="center"/>
    </xf>
    <xf numFmtId="0" fontId="43" fillId="0" borderId="2" xfId="13" applyFont="1" applyBorder="1" applyAlignment="1">
      <alignment horizontal="left" vertical="center"/>
    </xf>
    <xf numFmtId="3" fontId="43" fillId="0" borderId="57" xfId="0" applyNumberFormat="1" applyFont="1" applyBorder="1" applyAlignment="1">
      <alignment horizontal="center" vertical="center"/>
    </xf>
    <xf numFmtId="3" fontId="43" fillId="0" borderId="1" xfId="0" applyNumberFormat="1" applyFont="1" applyBorder="1" applyAlignment="1">
      <alignment horizontal="center" vertical="center"/>
    </xf>
    <xf numFmtId="3" fontId="43" fillId="0" borderId="23" xfId="0" applyNumberFormat="1" applyFont="1" applyBorder="1" applyAlignment="1">
      <alignment horizontal="center" vertical="center"/>
    </xf>
    <xf numFmtId="0" fontId="43" fillId="0" borderId="15" xfId="0" applyFont="1" applyBorder="1" applyAlignment="1">
      <alignment horizontal="center" vertical="center"/>
    </xf>
    <xf numFmtId="0" fontId="14" fillId="0" borderId="2" xfId="13" applyFont="1" applyBorder="1" applyAlignment="1">
      <alignment horizontal="left" vertical="center"/>
    </xf>
    <xf numFmtId="3" fontId="43" fillId="0" borderId="76" xfId="0" applyNumberFormat="1" applyFont="1" applyBorder="1" applyAlignment="1">
      <alignment horizontal="center" vertical="center"/>
    </xf>
    <xf numFmtId="3" fontId="43" fillId="0" borderId="52" xfId="0" applyNumberFormat="1" applyFont="1" applyBorder="1" applyAlignment="1">
      <alignment horizontal="center" vertical="center"/>
    </xf>
    <xf numFmtId="0" fontId="10" fillId="0" borderId="56" xfId="0" applyFont="1" applyBorder="1" applyAlignment="1">
      <alignment horizontal="left" vertical="top" wrapText="1"/>
    </xf>
    <xf numFmtId="0" fontId="43" fillId="0" borderId="14" xfId="0" applyFont="1" applyBorder="1" applyAlignment="1">
      <alignment horizontal="center" vertical="center"/>
    </xf>
    <xf numFmtId="0" fontId="10" fillId="0" borderId="14" xfId="0" applyFont="1" applyBorder="1" applyAlignment="1">
      <alignment horizontal="right" vertical="center"/>
    </xf>
    <xf numFmtId="3" fontId="10" fillId="0" borderId="57" xfId="0" applyNumberFormat="1" applyFont="1" applyBorder="1" applyAlignment="1">
      <alignment horizontal="center" vertical="center"/>
    </xf>
    <xf numFmtId="3" fontId="10" fillId="0" borderId="76" xfId="0" applyNumberFormat="1" applyFont="1" applyBorder="1" applyAlignment="1">
      <alignment horizontal="center" vertical="center"/>
    </xf>
    <xf numFmtId="3" fontId="10" fillId="0" borderId="52" xfId="0" applyNumberFormat="1" applyFont="1" applyBorder="1" applyAlignment="1">
      <alignment horizontal="center" vertical="center"/>
    </xf>
    <xf numFmtId="0" fontId="43" fillId="0" borderId="52" xfId="0" applyFont="1" applyBorder="1" applyAlignment="1">
      <alignment horizontal="left" vertical="center"/>
    </xf>
    <xf numFmtId="0" fontId="43" fillId="0" borderId="13" xfId="13" applyFont="1" applyBorder="1" applyAlignment="1">
      <alignment horizontal="left" vertical="center"/>
    </xf>
    <xf numFmtId="0" fontId="14" fillId="0" borderId="13" xfId="13" applyFont="1" applyBorder="1" applyAlignment="1">
      <alignment horizontal="left" vertical="center"/>
    </xf>
    <xf numFmtId="3" fontId="14" fillId="0" borderId="2" xfId="0" applyNumberFormat="1" applyFont="1" applyBorder="1" applyAlignment="1">
      <alignment horizontal="center" vertical="center"/>
    </xf>
    <xf numFmtId="3" fontId="43" fillId="0" borderId="24" xfId="0" applyNumberFormat="1" applyFont="1" applyBorder="1" applyAlignment="1">
      <alignment horizontal="center" vertical="center"/>
    </xf>
    <xf numFmtId="3" fontId="14" fillId="0" borderId="13" xfId="630" applyNumberFormat="1" applyFont="1" applyFill="1" applyBorder="1" applyAlignment="1">
      <alignment horizontal="center" vertical="center"/>
    </xf>
    <xf numFmtId="3" fontId="14" fillId="0" borderId="23" xfId="630" applyNumberFormat="1" applyFont="1" applyFill="1" applyBorder="1" applyAlignment="1">
      <alignment horizontal="center" vertical="center"/>
    </xf>
    <xf numFmtId="3" fontId="14" fillId="0" borderId="76" xfId="630" applyNumberFormat="1" applyFont="1" applyFill="1" applyBorder="1" applyAlignment="1">
      <alignment horizontal="center" vertical="center"/>
    </xf>
    <xf numFmtId="3" fontId="14" fillId="0" borderId="52" xfId="630" applyNumberFormat="1" applyFont="1" applyFill="1" applyBorder="1" applyAlignment="1">
      <alignment horizontal="center" vertical="center"/>
    </xf>
    <xf numFmtId="0" fontId="43" fillId="0" borderId="21" xfId="0" applyFont="1" applyBorder="1" applyAlignment="1">
      <alignment horizontal="center" vertical="center"/>
    </xf>
    <xf numFmtId="0" fontId="43" fillId="0" borderId="56" xfId="0" applyFont="1" applyBorder="1" applyAlignment="1">
      <alignment horizontal="center" vertical="center"/>
    </xf>
    <xf numFmtId="0" fontId="43" fillId="0" borderId="35" xfId="0" applyFont="1" applyBorder="1" applyAlignment="1">
      <alignment horizontal="center" vertical="center"/>
    </xf>
    <xf numFmtId="0" fontId="43" fillId="0" borderId="23" xfId="0" applyFont="1" applyBorder="1" applyAlignment="1">
      <alignment horizontal="center" vertical="center"/>
    </xf>
    <xf numFmtId="0" fontId="43" fillId="0" borderId="24" xfId="0" applyFont="1" applyBorder="1" applyAlignment="1">
      <alignment horizontal="center" vertical="center"/>
    </xf>
    <xf numFmtId="0" fontId="43" fillId="0" borderId="2" xfId="0" applyFont="1" applyBorder="1" applyAlignment="1">
      <alignment horizontal="left" vertical="center"/>
    </xf>
    <xf numFmtId="3" fontId="43" fillId="0" borderId="56" xfId="0" applyNumberFormat="1" applyFont="1" applyBorder="1" applyAlignment="1">
      <alignment horizontal="center" vertical="center"/>
    </xf>
    <xf numFmtId="0" fontId="46" fillId="0" borderId="14" xfId="0" applyFont="1" applyBorder="1" applyAlignment="1">
      <alignment horizontal="right" vertical="center"/>
    </xf>
    <xf numFmtId="3" fontId="10" fillId="0" borderId="24" xfId="0" applyNumberFormat="1" applyFont="1" applyBorder="1" applyAlignment="1">
      <alignment horizontal="center" vertical="center"/>
    </xf>
    <xf numFmtId="0" fontId="14" fillId="0" borderId="3" xfId="0" applyFont="1" applyBorder="1" applyAlignment="1">
      <alignment horizontal="center" vertical="center"/>
    </xf>
    <xf numFmtId="0" fontId="0" fillId="0" borderId="3" xfId="0" applyBorder="1" applyAlignment="1">
      <alignment horizontal="center" vertical="center"/>
    </xf>
    <xf numFmtId="3" fontId="0" fillId="0" borderId="56" xfId="0" applyNumberFormat="1" applyBorder="1" applyAlignment="1">
      <alignment horizontal="center" vertical="center"/>
    </xf>
    <xf numFmtId="3" fontId="0" fillId="0" borderId="35" xfId="0" applyNumberFormat="1" applyBorder="1" applyAlignment="1">
      <alignment horizontal="center" vertical="center"/>
    </xf>
    <xf numFmtId="3" fontId="0" fillId="0" borderId="1" xfId="0" applyNumberFormat="1" applyBorder="1" applyAlignment="1">
      <alignment horizontal="center" vertical="center"/>
    </xf>
    <xf numFmtId="3" fontId="0" fillId="0" borderId="23" xfId="0" applyNumberFormat="1" applyBorder="1" applyAlignment="1">
      <alignment horizontal="center" vertical="center"/>
    </xf>
    <xf numFmtId="3" fontId="0" fillId="0" borderId="24" xfId="0" applyNumberFormat="1" applyBorder="1" applyAlignment="1">
      <alignment horizontal="center" vertical="center"/>
    </xf>
    <xf numFmtId="3" fontId="0" fillId="0" borderId="51" xfId="0" applyNumberFormat="1" applyBorder="1" applyAlignment="1">
      <alignment horizontal="center" vertical="center"/>
    </xf>
    <xf numFmtId="3" fontId="14" fillId="0" borderId="45" xfId="0" applyNumberFormat="1" applyFont="1" applyBorder="1" applyAlignment="1">
      <alignment horizontal="center" vertical="center"/>
    </xf>
    <xf numFmtId="3" fontId="14" fillId="0" borderId="3" xfId="0" applyNumberFormat="1" applyFont="1" applyBorder="1" applyAlignment="1">
      <alignment horizontal="center" vertical="center"/>
    </xf>
    <xf numFmtId="0" fontId="43" fillId="0" borderId="0" xfId="0" applyFont="1" applyAlignment="1">
      <alignment horizontal="left" vertical="center"/>
    </xf>
    <xf numFmtId="0" fontId="43" fillId="0" borderId="22" xfId="0" applyFont="1" applyBorder="1" applyAlignment="1">
      <alignment horizontal="center" vertical="center"/>
    </xf>
    <xf numFmtId="0" fontId="43" fillId="0" borderId="4" xfId="0" applyFont="1" applyBorder="1" applyAlignment="1">
      <alignment horizontal="left" vertical="center"/>
    </xf>
    <xf numFmtId="3" fontId="43" fillId="0" borderId="35" xfId="0" applyNumberFormat="1" applyFont="1" applyBorder="1" applyAlignment="1">
      <alignment horizontal="center" vertical="center"/>
    </xf>
    <xf numFmtId="0" fontId="14" fillId="0" borderId="14" xfId="0" applyFont="1" applyBorder="1" applyAlignment="1">
      <alignment horizontal="left" vertical="center"/>
    </xf>
    <xf numFmtId="0" fontId="43" fillId="0" borderId="6" xfId="0" applyFont="1" applyBorder="1" applyAlignment="1">
      <alignment horizontal="center" vertical="center"/>
    </xf>
    <xf numFmtId="0" fontId="14" fillId="0" borderId="4" xfId="0" applyFont="1" applyBorder="1" applyAlignment="1">
      <alignment horizontal="left" vertical="center"/>
    </xf>
    <xf numFmtId="0" fontId="43" fillId="0" borderId="30" xfId="13" applyFont="1" applyBorder="1" applyAlignment="1">
      <alignment horizontal="left" vertical="center"/>
    </xf>
    <xf numFmtId="0" fontId="43" fillId="0" borderId="1" xfId="0" applyFont="1" applyBorder="1" applyAlignment="1">
      <alignment horizontal="center"/>
    </xf>
    <xf numFmtId="0" fontId="14" fillId="0" borderId="30" xfId="0" applyFont="1" applyBorder="1" applyAlignment="1">
      <alignment horizontal="left" vertical="center"/>
    </xf>
    <xf numFmtId="0" fontId="50" fillId="0" borderId="56" xfId="0" applyFont="1" applyBorder="1" applyAlignment="1">
      <alignment horizontal="center" vertical="center"/>
    </xf>
    <xf numFmtId="0" fontId="0" fillId="0" borderId="35"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0" borderId="56" xfId="0" applyBorder="1" applyAlignment="1">
      <alignment horizontal="center" vertical="center"/>
    </xf>
    <xf numFmtId="0" fontId="49" fillId="0" borderId="2" xfId="0" applyFont="1" applyBorder="1" applyAlignment="1">
      <alignment horizontal="left"/>
    </xf>
    <xf numFmtId="0" fontId="0" fillId="0" borderId="51" xfId="0" applyBorder="1" applyAlignment="1">
      <alignment horizontal="left" vertical="center"/>
    </xf>
    <xf numFmtId="3" fontId="10" fillId="0" borderId="37" xfId="0" applyNumberFormat="1" applyFont="1" applyBorder="1" applyAlignment="1">
      <alignment horizontal="center" vertical="center"/>
    </xf>
    <xf numFmtId="3" fontId="10" fillId="0" borderId="6" xfId="0" applyNumberFormat="1" applyFont="1" applyBorder="1" applyAlignment="1">
      <alignment horizontal="center" vertical="center"/>
    </xf>
    <xf numFmtId="3" fontId="10" fillId="0" borderId="49" xfId="0" applyNumberFormat="1" applyFont="1" applyBorder="1" applyAlignment="1">
      <alignment horizontal="center" vertical="center"/>
    </xf>
    <xf numFmtId="0" fontId="14" fillId="0" borderId="31" xfId="0" applyFont="1" applyBorder="1" applyAlignment="1">
      <alignment horizontal="center" vertical="center" wrapText="1"/>
    </xf>
    <xf numFmtId="0" fontId="14" fillId="0" borderId="32" xfId="0" applyFont="1" applyBorder="1" applyAlignment="1">
      <alignment horizontal="center" vertical="center"/>
    </xf>
    <xf numFmtId="0" fontId="10" fillId="0" borderId="32" xfId="0" applyFont="1" applyBorder="1" applyAlignment="1">
      <alignment horizontal="right" vertical="center"/>
    </xf>
    <xf numFmtId="3" fontId="10" fillId="0" borderId="17" xfId="0" applyNumberFormat="1" applyFont="1" applyBorder="1" applyAlignment="1">
      <alignment horizontal="center" vertical="center"/>
    </xf>
    <xf numFmtId="3" fontId="10" fillId="0" borderId="11" xfId="0" applyNumberFormat="1" applyFont="1" applyBorder="1" applyAlignment="1">
      <alignment horizontal="center" vertical="center"/>
    </xf>
    <xf numFmtId="0" fontId="14" fillId="0" borderId="8" xfId="0" applyFont="1" applyBorder="1" applyAlignment="1">
      <alignment horizontal="left" vertical="center"/>
    </xf>
    <xf numFmtId="3" fontId="14" fillId="0" borderId="0" xfId="0" applyNumberFormat="1" applyFont="1" applyAlignment="1">
      <alignment horizontal="center"/>
    </xf>
    <xf numFmtId="0" fontId="14" fillId="0" borderId="0" xfId="0" applyFont="1" applyAlignment="1">
      <alignment horizontal="center"/>
    </xf>
    <xf numFmtId="0" fontId="10" fillId="0" borderId="0" xfId="0" applyFont="1" applyAlignment="1">
      <alignment horizontal="left" vertical="center"/>
    </xf>
    <xf numFmtId="0" fontId="10" fillId="0" borderId="0" xfId="1" applyFont="1"/>
    <xf numFmtId="0" fontId="14" fillId="0" borderId="0" xfId="13" applyFont="1" applyAlignment="1">
      <alignment horizontal="left" vertical="center"/>
    </xf>
    <xf numFmtId="0" fontId="21" fillId="0" borderId="0" xfId="0" applyFont="1"/>
    <xf numFmtId="0" fontId="20" fillId="0" borderId="0" xfId="0" applyFont="1"/>
    <xf numFmtId="1" fontId="20" fillId="0" borderId="0" xfId="0" applyNumberFormat="1" applyFont="1"/>
    <xf numFmtId="0" fontId="21" fillId="0" borderId="1" xfId="0" applyFont="1" applyBorder="1" applyAlignment="1">
      <alignment horizontal="center" wrapText="1"/>
    </xf>
    <xf numFmtId="0" fontId="21" fillId="0" borderId="0" xfId="0" applyFont="1" applyAlignment="1">
      <alignment horizontal="center"/>
    </xf>
    <xf numFmtId="0" fontId="20" fillId="0" borderId="6" xfId="0" applyFont="1" applyBorder="1" applyAlignment="1">
      <alignment horizontal="center"/>
    </xf>
    <xf numFmtId="0" fontId="20" fillId="0" borderId="1" xfId="0" applyFont="1" applyBorder="1" applyAlignment="1">
      <alignment horizontal="center"/>
    </xf>
    <xf numFmtId="1" fontId="20" fillId="0" borderId="1" xfId="0" applyNumberFormat="1" applyFont="1" applyBorder="1" applyAlignment="1">
      <alignment horizontal="center"/>
    </xf>
    <xf numFmtId="1" fontId="21" fillId="0" borderId="3" xfId="0" applyNumberFormat="1" applyFont="1" applyBorder="1" applyAlignment="1">
      <alignment horizontal="center"/>
    </xf>
    <xf numFmtId="0" fontId="20" fillId="0" borderId="16" xfId="0" applyFont="1" applyBorder="1"/>
    <xf numFmtId="0" fontId="24" fillId="0" borderId="0" xfId="0" applyFont="1"/>
    <xf numFmtId="0" fontId="21" fillId="0" borderId="1" xfId="0" applyFont="1" applyBorder="1" applyAlignment="1">
      <alignment horizontal="left" wrapText="1"/>
    </xf>
    <xf numFmtId="0" fontId="20" fillId="0" borderId="1" xfId="16" applyFont="1" applyBorder="1" applyAlignment="1">
      <alignment vertical="center" wrapText="1"/>
    </xf>
    <xf numFmtId="1" fontId="20"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9" fontId="25" fillId="0" borderId="0" xfId="0" applyNumberFormat="1" applyFont="1" applyAlignment="1">
      <alignment horizontal="center" vertical="center" wrapText="1"/>
    </xf>
    <xf numFmtId="0" fontId="21" fillId="0" borderId="1" xfId="16" applyFont="1" applyBorder="1" applyAlignment="1">
      <alignment vertical="center" wrapText="1"/>
    </xf>
    <xf numFmtId="1" fontId="21" fillId="0" borderId="1" xfId="0" applyNumberFormat="1" applyFont="1" applyBorder="1" applyAlignment="1">
      <alignment horizontal="center" vertical="center" wrapText="1"/>
    </xf>
    <xf numFmtId="1" fontId="21" fillId="0" borderId="1" xfId="0" applyNumberFormat="1" applyFont="1" applyBorder="1" applyAlignment="1">
      <alignment horizontal="center"/>
    </xf>
    <xf numFmtId="0" fontId="25" fillId="0" borderId="0" xfId="0" applyFont="1" applyAlignment="1">
      <alignment vertical="center"/>
    </xf>
    <xf numFmtId="0" fontId="20" fillId="0" borderId="1" xfId="0" applyFont="1" applyBorder="1"/>
    <xf numFmtId="0" fontId="20" fillId="0" borderId="1" xfId="0" applyFont="1" applyBorder="1" applyAlignment="1">
      <alignment horizontal="left" wrapText="1"/>
    </xf>
    <xf numFmtId="3" fontId="20" fillId="0" borderId="1" xfId="0" applyNumberFormat="1" applyFont="1" applyBorder="1" applyAlignment="1">
      <alignment horizontal="center" wrapText="1"/>
    </xf>
    <xf numFmtId="3" fontId="20" fillId="0" borderId="1" xfId="0" applyNumberFormat="1" applyFont="1" applyBorder="1" applyAlignment="1">
      <alignment horizontal="center"/>
    </xf>
    <xf numFmtId="0" fontId="20" fillId="0" borderId="1" xfId="16" quotePrefix="1" applyFont="1" applyBorder="1" applyAlignment="1">
      <alignment vertical="center" wrapText="1"/>
    </xf>
    <xf numFmtId="3" fontId="21" fillId="0" borderId="1" xfId="0" applyNumberFormat="1" applyFont="1" applyBorder="1" applyAlignment="1">
      <alignment horizontal="center" vertical="center" wrapText="1"/>
    </xf>
    <xf numFmtId="3" fontId="21" fillId="0" borderId="1" xfId="0" applyNumberFormat="1" applyFont="1" applyBorder="1" applyAlignment="1">
      <alignment horizontal="center"/>
    </xf>
    <xf numFmtId="3" fontId="21" fillId="0" borderId="8" xfId="0" applyNumberFormat="1" applyFont="1" applyBorder="1" applyAlignment="1">
      <alignment horizontal="center" vertical="center"/>
    </xf>
    <xf numFmtId="0" fontId="33" fillId="0" borderId="0" xfId="16" applyFont="1"/>
    <xf numFmtId="0" fontId="33" fillId="0" borderId="1" xfId="16" applyFont="1" applyBorder="1" applyAlignment="1">
      <alignment horizontal="center" vertical="center"/>
    </xf>
    <xf numFmtId="0" fontId="32" fillId="0" borderId="0" xfId="0" applyFont="1" applyAlignment="1">
      <alignment vertical="center"/>
    </xf>
    <xf numFmtId="0" fontId="32" fillId="0" borderId="0" xfId="0" applyFont="1" applyAlignment="1">
      <alignment horizontal="left" vertical="center"/>
    </xf>
    <xf numFmtId="1" fontId="32" fillId="0" borderId="1" xfId="0" applyNumberFormat="1" applyFont="1" applyBorder="1" applyAlignment="1">
      <alignment horizontal="center" vertical="center"/>
    </xf>
    <xf numFmtId="1" fontId="33" fillId="0" borderId="1" xfId="0" applyNumberFormat="1" applyFont="1" applyBorder="1" applyAlignment="1">
      <alignment horizontal="center" vertical="center"/>
    </xf>
    <xf numFmtId="0" fontId="32" fillId="0" borderId="30" xfId="0" applyFont="1" applyBorder="1" applyAlignment="1">
      <alignment horizontal="center"/>
    </xf>
    <xf numFmtId="0" fontId="34" fillId="0" borderId="1" xfId="0" applyFont="1" applyBorder="1" applyAlignment="1">
      <alignment horizontal="center" wrapText="1"/>
    </xf>
    <xf numFmtId="1" fontId="34" fillId="0" borderId="1" xfId="0" applyNumberFormat="1" applyFont="1" applyBorder="1" applyAlignment="1">
      <alignment horizontal="center" vertical="center"/>
    </xf>
    <xf numFmtId="0" fontId="32" fillId="0" borderId="1" xfId="0" applyFont="1" applyBorder="1" applyAlignment="1">
      <alignment horizontal="center" vertical="center" wrapText="1"/>
    </xf>
    <xf numFmtId="0" fontId="32" fillId="0" borderId="1" xfId="0" applyFont="1" applyBorder="1" applyAlignment="1">
      <alignment horizontal="left" vertical="center"/>
    </xf>
    <xf numFmtId="0" fontId="32" fillId="0" borderId="0" xfId="0" applyFont="1" applyAlignment="1">
      <alignment vertical="top"/>
    </xf>
    <xf numFmtId="0" fontId="34" fillId="0" borderId="1" xfId="0" applyFont="1" applyBorder="1" applyAlignment="1">
      <alignment horizontal="center"/>
    </xf>
    <xf numFmtId="0" fontId="34" fillId="0" borderId="1" xfId="0" applyFont="1" applyBorder="1" applyAlignment="1">
      <alignment horizontal="left" vertical="center"/>
    </xf>
    <xf numFmtId="0" fontId="32" fillId="0" borderId="1" xfId="0" applyFont="1" applyBorder="1"/>
    <xf numFmtId="0" fontId="35" fillId="0" borderId="0" xfId="0" applyFont="1" applyAlignment="1">
      <alignment vertical="top"/>
    </xf>
    <xf numFmtId="0" fontId="35" fillId="0" borderId="0" xfId="0" applyFont="1" applyAlignment="1">
      <alignment vertical="center"/>
    </xf>
    <xf numFmtId="0" fontId="32" fillId="0" borderId="1" xfId="0" applyFont="1" applyBorder="1" applyAlignment="1">
      <alignment horizontal="center"/>
    </xf>
    <xf numFmtId="0" fontId="35" fillId="0" borderId="0" xfId="1" applyFont="1" applyAlignment="1">
      <alignment vertical="top" wrapText="1"/>
    </xf>
    <xf numFmtId="0" fontId="34" fillId="0" borderId="3" xfId="0" applyFont="1" applyBorder="1" applyAlignment="1">
      <alignment horizontal="center" vertical="center"/>
    </xf>
    <xf numFmtId="0" fontId="34" fillId="0" borderId="23" xfId="13" applyFont="1" applyBorder="1" applyAlignment="1">
      <alignment horizontal="left" vertical="center"/>
    </xf>
    <xf numFmtId="0" fontId="34" fillId="0" borderId="2" xfId="13" applyFont="1" applyBorder="1" applyAlignment="1">
      <alignment horizontal="left" vertical="center"/>
    </xf>
    <xf numFmtId="1" fontId="33" fillId="0" borderId="1" xfId="16" applyNumberFormat="1" applyFont="1" applyBorder="1" applyAlignment="1">
      <alignment horizontal="center" vertical="center"/>
    </xf>
    <xf numFmtId="0" fontId="32" fillId="0" borderId="0" xfId="16" applyFont="1" applyAlignment="1">
      <alignment horizontal="left" vertical="center"/>
    </xf>
    <xf numFmtId="0" fontId="21" fillId="0" borderId="0" xfId="16" applyFont="1"/>
    <xf numFmtId="0" fontId="12" fillId="0" borderId="0" xfId="0" applyFont="1" applyAlignment="1">
      <alignment horizontal="center"/>
    </xf>
    <xf numFmtId="0" fontId="13" fillId="0" borderId="0" xfId="0" applyFont="1" applyAlignment="1">
      <alignment horizontal="center"/>
    </xf>
    <xf numFmtId="0" fontId="13" fillId="0" borderId="0" xfId="0" applyFont="1"/>
    <xf numFmtId="0" fontId="12" fillId="0" borderId="0" xfId="0" applyFont="1"/>
    <xf numFmtId="0" fontId="21" fillId="0" borderId="6" xfId="16" applyFont="1" applyBorder="1" applyAlignment="1">
      <alignment horizontal="left" vertical="center" wrapText="1"/>
    </xf>
    <xf numFmtId="4" fontId="21" fillId="0" borderId="6" xfId="16" applyNumberFormat="1" applyFont="1" applyBorder="1" applyAlignment="1">
      <alignment horizontal="center" vertical="center" wrapText="1"/>
    </xf>
    <xf numFmtId="4" fontId="21" fillId="0" borderId="6" xfId="16" applyNumberFormat="1" applyFont="1" applyBorder="1" applyAlignment="1">
      <alignment horizontal="center" vertical="center"/>
    </xf>
    <xf numFmtId="0" fontId="20" fillId="0" borderId="4" xfId="0" applyFont="1" applyBorder="1"/>
    <xf numFmtId="3" fontId="23" fillId="0" borderId="4" xfId="0" applyNumberFormat="1" applyFont="1" applyBorder="1" applyAlignment="1">
      <alignment horizontal="center"/>
    </xf>
    <xf numFmtId="3" fontId="21" fillId="0" borderId="6" xfId="0" applyNumberFormat="1" applyFont="1" applyBorder="1" applyAlignment="1">
      <alignment horizontal="center"/>
    </xf>
    <xf numFmtId="3" fontId="0" fillId="0" borderId="0" xfId="0" applyNumberFormat="1"/>
    <xf numFmtId="0" fontId="20" fillId="0" borderId="0" xfId="0" applyFont="1" applyAlignment="1">
      <alignment horizontal="center"/>
    </xf>
    <xf numFmtId="0" fontId="21" fillId="0" borderId="1" xfId="0" applyFont="1" applyBorder="1" applyAlignment="1">
      <alignment vertical="center"/>
    </xf>
    <xf numFmtId="3" fontId="21" fillId="0" borderId="1" xfId="0" applyNumberFormat="1" applyFont="1" applyBorder="1" applyAlignment="1">
      <alignment horizontal="center" vertical="center"/>
    </xf>
    <xf numFmtId="0" fontId="0" fillId="0" borderId="0" xfId="0" applyAlignment="1">
      <alignment vertical="center"/>
    </xf>
    <xf numFmtId="3" fontId="0" fillId="0" borderId="0" xfId="0" applyNumberFormat="1" applyAlignment="1">
      <alignment vertical="center"/>
    </xf>
    <xf numFmtId="9" fontId="21" fillId="0" borderId="1" xfId="0" applyNumberFormat="1" applyFont="1" applyBorder="1" applyAlignment="1">
      <alignment horizontal="center" vertical="center"/>
    </xf>
    <xf numFmtId="0" fontId="20" fillId="0" borderId="5" xfId="16" applyFont="1" applyBorder="1"/>
    <xf numFmtId="0" fontId="0" fillId="0" borderId="0" xfId="0" applyAlignment="1">
      <alignment horizontal="center"/>
    </xf>
    <xf numFmtId="0" fontId="20" fillId="0" borderId="0" xfId="16" applyFont="1"/>
    <xf numFmtId="9" fontId="12" fillId="0" borderId="0" xfId="0" applyNumberFormat="1" applyFont="1" applyAlignment="1">
      <alignment horizontal="center"/>
    </xf>
    <xf numFmtId="1" fontId="13" fillId="0" borderId="0" xfId="0" applyNumberFormat="1" applyFont="1"/>
    <xf numFmtId="0" fontId="21" fillId="0" borderId="1" xfId="16" applyFont="1" applyBorder="1" applyAlignment="1">
      <alignment vertical="center"/>
    </xf>
    <xf numFmtId="0" fontId="20" fillId="0" borderId="1" xfId="16" applyFont="1" applyBorder="1" applyAlignment="1">
      <alignment horizontal="left" vertical="center"/>
    </xf>
    <xf numFmtId="0" fontId="19" fillId="0" borderId="0" xfId="16" applyFont="1" applyAlignment="1">
      <alignment horizontal="center"/>
    </xf>
    <xf numFmtId="0" fontId="19" fillId="0" borderId="0" xfId="16" applyFont="1"/>
    <xf numFmtId="0" fontId="21" fillId="0" borderId="6" xfId="16" applyFont="1" applyBorder="1"/>
    <xf numFmtId="0" fontId="21" fillId="0" borderId="1" xfId="16" applyFont="1" applyBorder="1" applyAlignment="1">
      <alignment horizontal="center" vertical="center" wrapText="1"/>
    </xf>
    <xf numFmtId="0" fontId="20" fillId="0" borderId="7" xfId="16" applyFont="1" applyBorder="1" applyAlignment="1">
      <alignment vertical="center"/>
    </xf>
    <xf numFmtId="0" fontId="20" fillId="0" borderId="1" xfId="16" applyFont="1" applyBorder="1" applyAlignment="1">
      <alignment vertical="center"/>
    </xf>
    <xf numFmtId="1" fontId="20" fillId="0" borderId="1" xfId="16" applyNumberFormat="1" applyFont="1" applyBorder="1" applyAlignment="1">
      <alignment horizontal="center" vertical="center" wrapText="1"/>
    </xf>
    <xf numFmtId="1" fontId="20" fillId="0" borderId="7" xfId="16" applyNumberFormat="1" applyFont="1" applyBorder="1" applyAlignment="1">
      <alignment horizontal="center" vertical="center"/>
    </xf>
    <xf numFmtId="1" fontId="21" fillId="0" borderId="7" xfId="16" applyNumberFormat="1" applyFont="1" applyBorder="1" applyAlignment="1">
      <alignment horizontal="center" vertical="center" wrapText="1"/>
    </xf>
    <xf numFmtId="1" fontId="21" fillId="0" borderId="1" xfId="16" applyNumberFormat="1" applyFont="1" applyBorder="1" applyAlignment="1">
      <alignment horizontal="center" vertical="center"/>
    </xf>
    <xf numFmtId="0" fontId="21" fillId="0" borderId="0" xfId="16" applyFont="1" applyAlignment="1">
      <alignment horizontal="center" vertical="center"/>
    </xf>
    <xf numFmtId="0" fontId="40" fillId="14" borderId="9" xfId="0" applyFont="1" applyFill="1" applyBorder="1" applyAlignment="1">
      <alignment horizontal="center" vertical="center" wrapText="1"/>
    </xf>
    <xf numFmtId="0" fontId="40" fillId="14" borderId="33" xfId="0" applyFont="1" applyFill="1" applyBorder="1" applyAlignment="1">
      <alignment horizontal="center" vertical="center" wrapText="1"/>
    </xf>
    <xf numFmtId="0" fontId="40" fillId="3" borderId="9" xfId="0" applyFont="1" applyFill="1" applyBorder="1" applyAlignment="1">
      <alignment horizontal="center" vertical="center" wrapText="1"/>
    </xf>
    <xf numFmtId="0" fontId="40" fillId="3" borderId="33" xfId="0" applyFont="1" applyFill="1" applyBorder="1" applyAlignment="1">
      <alignment horizontal="center" vertical="center" wrapText="1"/>
    </xf>
    <xf numFmtId="0" fontId="41" fillId="3" borderId="9" xfId="0" applyFont="1" applyFill="1" applyBorder="1" applyAlignment="1">
      <alignment horizontal="center" vertical="center" wrapText="1"/>
    </xf>
    <xf numFmtId="0" fontId="41" fillId="3" borderId="33" xfId="0" applyFont="1" applyFill="1" applyBorder="1" applyAlignment="1">
      <alignment horizontal="center" vertical="center" wrapText="1"/>
    </xf>
    <xf numFmtId="49" fontId="40" fillId="3" borderId="9" xfId="0" applyNumberFormat="1" applyFont="1" applyFill="1" applyBorder="1" applyAlignment="1">
      <alignment horizontal="center" vertical="center" wrapText="1"/>
    </xf>
    <xf numFmtId="49" fontId="40" fillId="3" borderId="33" xfId="0" applyNumberFormat="1" applyFont="1" applyFill="1" applyBorder="1" applyAlignment="1">
      <alignment horizontal="center" vertical="center" wrapText="1"/>
    </xf>
    <xf numFmtId="0" fontId="42" fillId="15" borderId="0" xfId="0" applyFont="1" applyFill="1" applyAlignment="1">
      <alignment horizontal="left" vertical="center" wrapText="1"/>
    </xf>
    <xf numFmtId="0" fontId="40" fillId="3" borderId="9" xfId="0" applyFont="1" applyFill="1" applyBorder="1" applyAlignment="1">
      <alignment vertical="top" wrapText="1"/>
    </xf>
    <xf numFmtId="0" fontId="40" fillId="3" borderId="33" xfId="0" applyFont="1" applyFill="1" applyBorder="1" applyAlignment="1">
      <alignment vertical="top" wrapText="1"/>
    </xf>
    <xf numFmtId="0" fontId="37" fillId="0" borderId="67" xfId="0" applyFont="1" applyBorder="1" applyAlignment="1">
      <alignment horizontal="center" vertical="top" wrapText="1"/>
    </xf>
    <xf numFmtId="0" fontId="37" fillId="0" borderId="10" xfId="0" applyFont="1" applyBorder="1" applyAlignment="1">
      <alignment horizontal="center" vertical="top" wrapText="1"/>
    </xf>
    <xf numFmtId="0" fontId="37" fillId="0" borderId="32" xfId="0" applyFont="1" applyBorder="1" applyAlignment="1">
      <alignment horizontal="center" vertical="top" wrapText="1"/>
    </xf>
    <xf numFmtId="0" fontId="37" fillId="0" borderId="12" xfId="0" applyFont="1" applyBorder="1" applyAlignment="1">
      <alignment horizontal="center" vertical="top" wrapText="1"/>
    </xf>
    <xf numFmtId="49" fontId="41" fillId="3" borderId="9" xfId="0" applyNumberFormat="1" applyFont="1" applyFill="1" applyBorder="1" applyAlignment="1">
      <alignment horizontal="center" vertical="center" wrapText="1"/>
    </xf>
    <xf numFmtId="49" fontId="41" fillId="3" borderId="33" xfId="0" applyNumberFormat="1" applyFont="1" applyFill="1" applyBorder="1" applyAlignment="1">
      <alignment horizontal="center" vertical="center" wrapText="1"/>
    </xf>
    <xf numFmtId="16" fontId="41" fillId="3" borderId="9" xfId="0" applyNumberFormat="1" applyFont="1" applyFill="1" applyBorder="1" applyAlignment="1">
      <alignment horizontal="center" vertical="center" wrapText="1"/>
    </xf>
    <xf numFmtId="16" fontId="41" fillId="3" borderId="33" xfId="0" applyNumberFormat="1" applyFont="1" applyFill="1" applyBorder="1" applyAlignment="1">
      <alignment horizontal="center" vertical="center" wrapText="1"/>
    </xf>
    <xf numFmtId="0" fontId="33" fillId="12" borderId="17" xfId="0" applyFont="1" applyFill="1" applyBorder="1" applyAlignment="1">
      <alignment horizontal="center"/>
    </xf>
    <xf numFmtId="0" fontId="33" fillId="12" borderId="18" xfId="0" applyFont="1" applyFill="1" applyBorder="1" applyAlignment="1">
      <alignment horizontal="center"/>
    </xf>
    <xf numFmtId="0" fontId="33" fillId="12" borderId="11" xfId="0" applyFont="1" applyFill="1" applyBorder="1" applyAlignment="1">
      <alignment horizontal="center"/>
    </xf>
    <xf numFmtId="0" fontId="39" fillId="11" borderId="17" xfId="0" applyFont="1" applyFill="1" applyBorder="1" applyAlignment="1">
      <alignment horizontal="center" vertical="center" wrapText="1"/>
    </xf>
    <xf numFmtId="0" fontId="39" fillId="11" borderId="18" xfId="0" applyFont="1" applyFill="1" applyBorder="1" applyAlignment="1">
      <alignment horizontal="center" vertical="center" wrapText="1"/>
    </xf>
    <xf numFmtId="0" fontId="39" fillId="11" borderId="11" xfId="0" applyFont="1" applyFill="1" applyBorder="1" applyAlignment="1">
      <alignment horizontal="center" vertical="center" wrapText="1"/>
    </xf>
    <xf numFmtId="0" fontId="39" fillId="11" borderId="17" xfId="0" applyFont="1" applyFill="1" applyBorder="1" applyAlignment="1">
      <alignment horizontal="center" vertical="center"/>
    </xf>
    <xf numFmtId="0" fontId="39" fillId="11" borderId="18" xfId="0" applyFont="1" applyFill="1" applyBorder="1" applyAlignment="1">
      <alignment horizontal="center" vertical="center"/>
    </xf>
    <xf numFmtId="0" fontId="39" fillId="11" borderId="11" xfId="0" applyFont="1" applyFill="1" applyBorder="1" applyAlignment="1">
      <alignment horizontal="center" vertical="center"/>
    </xf>
    <xf numFmtId="17" fontId="39" fillId="11" borderId="17" xfId="0" applyNumberFormat="1" applyFont="1" applyFill="1" applyBorder="1" applyAlignment="1">
      <alignment horizontal="center" vertical="center" wrapText="1"/>
    </xf>
    <xf numFmtId="17" fontId="39" fillId="11" borderId="18" xfId="0" applyNumberFormat="1" applyFont="1" applyFill="1" applyBorder="1" applyAlignment="1">
      <alignment horizontal="center" vertical="center" wrapText="1"/>
    </xf>
    <xf numFmtId="17" fontId="39" fillId="11" borderId="11" xfId="0" applyNumberFormat="1" applyFont="1" applyFill="1" applyBorder="1" applyAlignment="1">
      <alignment horizontal="center" vertical="center" wrapText="1"/>
    </xf>
    <xf numFmtId="0" fontId="33" fillId="13" borderId="17" xfId="0" applyFont="1" applyFill="1" applyBorder="1" applyAlignment="1">
      <alignment horizontal="center"/>
    </xf>
    <xf numFmtId="0" fontId="33" fillId="13" borderId="18" xfId="0" applyFont="1" applyFill="1" applyBorder="1" applyAlignment="1">
      <alignment horizontal="center"/>
    </xf>
    <xf numFmtId="0" fontId="33" fillId="13" borderId="11" xfId="0" applyFont="1" applyFill="1" applyBorder="1" applyAlignment="1">
      <alignment horizontal="center"/>
    </xf>
    <xf numFmtId="0" fontId="33" fillId="10" borderId="17" xfId="0" applyFont="1" applyFill="1" applyBorder="1" applyAlignment="1">
      <alignment horizontal="center"/>
    </xf>
    <xf numFmtId="0" fontId="33" fillId="10" borderId="18" xfId="0" applyFont="1" applyFill="1" applyBorder="1" applyAlignment="1">
      <alignment horizontal="center"/>
    </xf>
    <xf numFmtId="0" fontId="33" fillId="10" borderId="11" xfId="0" applyFont="1" applyFill="1" applyBorder="1" applyAlignment="1">
      <alignment horizontal="center"/>
    </xf>
    <xf numFmtId="0" fontId="39" fillId="7" borderId="17" xfId="0" applyFont="1" applyFill="1" applyBorder="1" applyAlignment="1">
      <alignment horizontal="center" vertical="center" wrapText="1"/>
    </xf>
    <xf numFmtId="0" fontId="39" fillId="7" borderId="18" xfId="0" applyFont="1" applyFill="1" applyBorder="1" applyAlignment="1">
      <alignment horizontal="center" vertical="center" wrapText="1"/>
    </xf>
    <xf numFmtId="0" fontId="39" fillId="7" borderId="11" xfId="0" applyFont="1" applyFill="1" applyBorder="1" applyAlignment="1">
      <alignment horizontal="center" vertical="center" wrapText="1"/>
    </xf>
    <xf numFmtId="0" fontId="10" fillId="0" borderId="1" xfId="0" applyFont="1" applyBorder="1" applyAlignment="1">
      <alignment horizontal="center"/>
    </xf>
    <xf numFmtId="0" fontId="33" fillId="0" borderId="68" xfId="0" applyFont="1" applyBorder="1" applyAlignment="1">
      <alignment horizontal="center" vertical="center" wrapText="1"/>
    </xf>
    <xf numFmtId="0" fontId="32" fillId="0" borderId="67" xfId="0" applyFont="1" applyBorder="1" applyAlignment="1">
      <alignment horizontal="center" vertical="center"/>
    </xf>
    <xf numFmtId="0" fontId="32" fillId="0" borderId="10" xfId="0" applyFont="1" applyBorder="1" applyAlignment="1">
      <alignment horizontal="center" vertical="center"/>
    </xf>
    <xf numFmtId="3" fontId="33" fillId="0" borderId="50" xfId="0" applyNumberFormat="1" applyFont="1" applyBorder="1" applyAlignment="1">
      <alignment horizontal="center" vertical="center"/>
    </xf>
    <xf numFmtId="3" fontId="32" fillId="0" borderId="54" xfId="0" applyNumberFormat="1" applyFont="1" applyBorder="1" applyAlignment="1">
      <alignment horizontal="center" vertical="center"/>
    </xf>
    <xf numFmtId="3" fontId="33" fillId="0" borderId="64" xfId="0" applyNumberFormat="1" applyFont="1" applyBorder="1" applyAlignment="1">
      <alignment horizontal="center" vertical="center"/>
    </xf>
    <xf numFmtId="3" fontId="32" fillId="0" borderId="20" xfId="0" applyNumberFormat="1" applyFont="1" applyBorder="1" applyAlignment="1">
      <alignment horizontal="center" vertical="center"/>
    </xf>
    <xf numFmtId="3" fontId="32" fillId="0" borderId="63" xfId="0" applyNumberFormat="1" applyFont="1" applyBorder="1" applyAlignment="1">
      <alignment horizontal="center" vertical="center"/>
    </xf>
    <xf numFmtId="0" fontId="33" fillId="0" borderId="30" xfId="0" applyFont="1" applyBorder="1" applyAlignment="1">
      <alignment horizontal="center" vertical="center"/>
    </xf>
    <xf numFmtId="0" fontId="32" fillId="0" borderId="32" xfId="0" applyFont="1" applyBorder="1" applyAlignment="1">
      <alignment horizontal="center" vertical="center"/>
    </xf>
    <xf numFmtId="3" fontId="33" fillId="0" borderId="36" xfId="0" applyNumberFormat="1" applyFont="1" applyBorder="1" applyAlignment="1">
      <alignment horizontal="center" vertical="center"/>
    </xf>
    <xf numFmtId="3" fontId="32" fillId="0" borderId="26" xfId="0" applyNumberFormat="1" applyFont="1" applyBorder="1" applyAlignment="1">
      <alignment horizontal="center" vertical="center"/>
    </xf>
    <xf numFmtId="0" fontId="33" fillId="0" borderId="23" xfId="0" applyFont="1" applyBorder="1" applyAlignment="1">
      <alignment horizontal="center" vertical="center"/>
    </xf>
    <xf numFmtId="0" fontId="32" fillId="0" borderId="26" xfId="0" applyFont="1" applyBorder="1" applyAlignment="1">
      <alignment horizontal="center" vertical="center"/>
    </xf>
    <xf numFmtId="0" fontId="33" fillId="0" borderId="67" xfId="0" applyFont="1" applyBorder="1" applyAlignment="1">
      <alignment horizontal="center" vertical="center" wrapText="1"/>
    </xf>
    <xf numFmtId="0" fontId="33" fillId="0" borderId="34" xfId="0" applyFont="1" applyBorder="1" applyAlignment="1">
      <alignment horizontal="center" vertical="center"/>
    </xf>
    <xf numFmtId="0" fontId="32" fillId="0" borderId="36" xfId="0" applyFont="1" applyBorder="1"/>
    <xf numFmtId="0" fontId="33" fillId="0" borderId="36" xfId="0" applyFont="1" applyBorder="1" applyAlignment="1">
      <alignment horizontal="center" vertical="center"/>
    </xf>
    <xf numFmtId="0" fontId="33" fillId="0" borderId="66" xfId="0" applyFont="1" applyBorder="1" applyAlignment="1">
      <alignment horizontal="left" vertical="center" wrapText="1"/>
    </xf>
    <xf numFmtId="0" fontId="32" fillId="0" borderId="70" xfId="0" applyFont="1" applyBorder="1" applyAlignment="1">
      <alignment horizontal="left" vertical="center" wrapText="1"/>
    </xf>
    <xf numFmtId="3" fontId="33" fillId="0" borderId="51" xfId="0" applyNumberFormat="1" applyFont="1" applyBorder="1" applyAlignment="1">
      <alignment horizontal="center" vertical="center"/>
    </xf>
    <xf numFmtId="3" fontId="33" fillId="0" borderId="54" xfId="0" applyNumberFormat="1" applyFont="1" applyBorder="1" applyAlignment="1">
      <alignment horizontal="center" vertical="center"/>
    </xf>
    <xf numFmtId="0" fontId="33" fillId="0" borderId="10" xfId="0" applyFont="1" applyBorder="1" applyAlignment="1">
      <alignment vertical="center" wrapText="1"/>
    </xf>
    <xf numFmtId="0" fontId="32" fillId="0" borderId="46" xfId="0" applyFont="1" applyBorder="1" applyAlignment="1">
      <alignment vertical="center" wrapText="1"/>
    </xf>
    <xf numFmtId="0" fontId="32" fillId="0" borderId="12" xfId="0" applyFont="1" applyBorder="1" applyAlignment="1">
      <alignment vertical="center" wrapText="1"/>
    </xf>
    <xf numFmtId="0" fontId="33" fillId="0" borderId="73" xfId="0" applyFont="1" applyBorder="1" applyAlignment="1">
      <alignment horizontal="center" vertical="center"/>
    </xf>
    <xf numFmtId="0" fontId="32" fillId="0" borderId="60" xfId="0" applyFont="1" applyBorder="1"/>
    <xf numFmtId="0" fontId="32" fillId="0" borderId="71" xfId="0" applyFont="1" applyBorder="1"/>
    <xf numFmtId="3" fontId="32" fillId="0" borderId="64" xfId="0" applyNumberFormat="1" applyFont="1" applyBorder="1" applyAlignment="1">
      <alignment horizontal="center"/>
    </xf>
    <xf numFmtId="3" fontId="32" fillId="0" borderId="20" xfId="0" applyNumberFormat="1" applyFont="1" applyBorder="1" applyAlignment="1">
      <alignment horizontal="center"/>
    </xf>
    <xf numFmtId="3" fontId="32" fillId="0" borderId="63" xfId="0" applyNumberFormat="1" applyFont="1" applyBorder="1" applyAlignment="1">
      <alignment horizontal="center"/>
    </xf>
    <xf numFmtId="3" fontId="32" fillId="0" borderId="64" xfId="0" applyNumberFormat="1" applyFont="1" applyBorder="1" applyAlignment="1">
      <alignment horizontal="center" vertical="center"/>
    </xf>
    <xf numFmtId="3" fontId="32" fillId="0" borderId="51" xfId="0" applyNumberFormat="1" applyFont="1" applyBorder="1" applyAlignment="1">
      <alignment horizontal="center" vertical="center"/>
    </xf>
    <xf numFmtId="0" fontId="33" fillId="0" borderId="9" xfId="0" applyFont="1" applyBorder="1" applyAlignment="1">
      <alignment horizontal="center" vertical="center" wrapText="1"/>
    </xf>
    <xf numFmtId="0" fontId="33" fillId="0" borderId="58"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68" xfId="0" applyFont="1" applyBorder="1" applyAlignment="1">
      <alignment horizontal="center" vertical="center"/>
    </xf>
    <xf numFmtId="0" fontId="32" fillId="0" borderId="45" xfId="0" applyFont="1" applyBorder="1"/>
    <xf numFmtId="0" fontId="32" fillId="0" borderId="31" xfId="0" applyFont="1" applyBorder="1"/>
    <xf numFmtId="3" fontId="32" fillId="0" borderId="74" xfId="0" applyNumberFormat="1" applyFont="1" applyBorder="1" applyAlignment="1">
      <alignment horizontal="center" vertical="center"/>
    </xf>
    <xf numFmtId="3" fontId="32" fillId="0" borderId="72" xfId="0" applyNumberFormat="1" applyFont="1" applyBorder="1" applyAlignment="1">
      <alignment horizontal="center" vertical="center"/>
    </xf>
    <xf numFmtId="0" fontId="32" fillId="0" borderId="35" xfId="0" applyFont="1" applyBorder="1"/>
    <xf numFmtId="0" fontId="33" fillId="0" borderId="25" xfId="0" applyFont="1" applyBorder="1" applyAlignment="1">
      <alignment horizontal="left" vertical="center"/>
    </xf>
    <xf numFmtId="0" fontId="32" fillId="0" borderId="23" xfId="0" applyFont="1" applyBorder="1" applyAlignment="1">
      <alignment horizontal="left" vertical="center"/>
    </xf>
    <xf numFmtId="0" fontId="32" fillId="0" borderId="26" xfId="0" applyFont="1" applyBorder="1" applyAlignment="1">
      <alignment horizontal="left" vertical="center"/>
    </xf>
    <xf numFmtId="3" fontId="33" fillId="0" borderId="64" xfId="0" applyNumberFormat="1" applyFont="1" applyBorder="1" applyAlignment="1">
      <alignment horizontal="center"/>
    </xf>
    <xf numFmtId="3" fontId="33" fillId="0" borderId="20" xfId="0" applyNumberFormat="1" applyFont="1" applyBorder="1" applyAlignment="1">
      <alignment horizontal="center"/>
    </xf>
    <xf numFmtId="3" fontId="33" fillId="0" borderId="63" xfId="0" applyNumberFormat="1" applyFont="1" applyBorder="1" applyAlignment="1">
      <alignment horizontal="center"/>
    </xf>
    <xf numFmtId="0" fontId="33" fillId="0" borderId="50" xfId="0" applyFont="1" applyBorder="1" applyAlignment="1">
      <alignment horizontal="center" vertical="center" wrapText="1"/>
    </xf>
    <xf numFmtId="0" fontId="33" fillId="0" borderId="51" xfId="0" applyFont="1" applyBorder="1" applyAlignment="1">
      <alignment horizontal="center" vertical="center" wrapText="1"/>
    </xf>
    <xf numFmtId="3" fontId="33" fillId="0" borderId="53" xfId="0" applyNumberFormat="1" applyFont="1" applyBorder="1" applyAlignment="1">
      <alignment horizontal="center" vertical="center"/>
    </xf>
    <xf numFmtId="3" fontId="33" fillId="0" borderId="33" xfId="0" applyNumberFormat="1" applyFont="1" applyBorder="1" applyAlignment="1">
      <alignment horizontal="center" vertical="center"/>
    </xf>
    <xf numFmtId="1" fontId="33" fillId="0" borderId="50" xfId="631" applyNumberFormat="1" applyFont="1" applyFill="1" applyBorder="1" applyAlignment="1">
      <alignment horizontal="center" vertical="center"/>
    </xf>
    <xf numFmtId="1" fontId="33" fillId="0" borderId="54" xfId="631" applyNumberFormat="1" applyFont="1" applyFill="1" applyBorder="1" applyAlignment="1">
      <alignment horizontal="center" vertical="center"/>
    </xf>
    <xf numFmtId="1" fontId="33" fillId="0" borderId="50" xfId="0" applyNumberFormat="1" applyFont="1" applyBorder="1" applyAlignment="1">
      <alignment horizontal="center" vertical="center"/>
    </xf>
    <xf numFmtId="1" fontId="33" fillId="0" borderId="54" xfId="0" applyNumberFormat="1" applyFont="1" applyBorder="1" applyAlignment="1">
      <alignment horizontal="center" vertical="center"/>
    </xf>
    <xf numFmtId="1" fontId="32" fillId="0" borderId="53" xfId="0" applyNumberFormat="1" applyFont="1" applyBorder="1" applyAlignment="1">
      <alignment horizontal="center" vertical="center"/>
    </xf>
    <xf numFmtId="1" fontId="32" fillId="0" borderId="33" xfId="0" applyNumberFormat="1" applyFont="1" applyBorder="1" applyAlignment="1">
      <alignment horizontal="center" vertical="center"/>
    </xf>
    <xf numFmtId="3" fontId="33" fillId="0" borderId="14" xfId="0" applyNumberFormat="1" applyFont="1" applyBorder="1" applyAlignment="1">
      <alignment horizontal="center" vertical="center"/>
    </xf>
    <xf numFmtId="3" fontId="33" fillId="0" borderId="72" xfId="0" applyNumberFormat="1" applyFont="1" applyBorder="1" applyAlignment="1">
      <alignment horizontal="center" vertical="center"/>
    </xf>
    <xf numFmtId="0" fontId="46" fillId="0" borderId="51" xfId="0" applyFont="1" applyBorder="1" applyAlignment="1">
      <alignment horizontal="center" vertical="center" wrapText="1"/>
    </xf>
    <xf numFmtId="3" fontId="10" fillId="0" borderId="50" xfId="0" applyNumberFormat="1" applyFont="1" applyBorder="1" applyAlignment="1">
      <alignment horizontal="center" vertical="center" wrapText="1"/>
    </xf>
    <xf numFmtId="3" fontId="10" fillId="0" borderId="74" xfId="0" applyNumberFormat="1" applyFont="1" applyBorder="1" applyAlignment="1">
      <alignment horizontal="center" vertical="center" wrapText="1"/>
    </xf>
    <xf numFmtId="3" fontId="10" fillId="0" borderId="73" xfId="0" applyNumberFormat="1" applyFont="1" applyBorder="1" applyAlignment="1">
      <alignment horizontal="center" vertical="center"/>
    </xf>
    <xf numFmtId="3" fontId="14" fillId="0" borderId="62" xfId="0" applyNumberFormat="1" applyFont="1" applyBorder="1" applyAlignment="1">
      <alignment horizontal="center" vertical="center"/>
    </xf>
    <xf numFmtId="3" fontId="14" fillId="0" borderId="75" xfId="0" applyNumberFormat="1" applyFont="1" applyBorder="1" applyAlignment="1">
      <alignment horizontal="center" vertical="center"/>
    </xf>
    <xf numFmtId="0" fontId="10" fillId="0" borderId="52"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0" xfId="0" applyFont="1" applyAlignment="1">
      <alignment horizontal="center" vertical="center" wrapText="1"/>
    </xf>
    <xf numFmtId="0" fontId="46" fillId="0" borderId="37" xfId="0" applyFont="1" applyBorder="1" applyAlignment="1">
      <alignment horizontal="center" vertical="center" wrapText="1"/>
    </xf>
    <xf numFmtId="0" fontId="46" fillId="0" borderId="60" xfId="0" applyFont="1" applyBorder="1" applyAlignment="1">
      <alignment horizontal="center" vertical="center" wrapText="1"/>
    </xf>
    <xf numFmtId="0" fontId="46" fillId="0" borderId="47" xfId="0" applyFont="1" applyBorder="1" applyAlignment="1">
      <alignment horizontal="center" vertical="center" wrapText="1"/>
    </xf>
    <xf numFmtId="3" fontId="10" fillId="0" borderId="9" xfId="0" applyNumberFormat="1" applyFont="1" applyBorder="1" applyAlignment="1">
      <alignment horizontal="center" vertical="center" wrapText="1"/>
    </xf>
    <xf numFmtId="3" fontId="10" fillId="0" borderId="33" xfId="0" applyNumberFormat="1" applyFont="1" applyBorder="1" applyAlignment="1">
      <alignment horizontal="center" vertical="center" wrapText="1"/>
    </xf>
    <xf numFmtId="3" fontId="10" fillId="0" borderId="43" xfId="0" applyNumberFormat="1" applyFont="1" applyBorder="1" applyAlignment="1">
      <alignment horizontal="center" vertical="center" wrapText="1"/>
    </xf>
    <xf numFmtId="3" fontId="14" fillId="0" borderId="44" xfId="0" applyNumberFormat="1" applyFont="1" applyBorder="1" applyAlignment="1">
      <alignment horizontal="center" vertical="center" wrapText="1"/>
    </xf>
    <xf numFmtId="3" fontId="14" fillId="0" borderId="77" xfId="0" applyNumberFormat="1" applyFont="1" applyBorder="1" applyAlignment="1">
      <alignment horizontal="center" vertical="center" wrapText="1"/>
    </xf>
    <xf numFmtId="0" fontId="10" fillId="0" borderId="73"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47" xfId="0" applyFont="1" applyBorder="1" applyAlignment="1">
      <alignment horizontal="center" vertical="center" wrapText="1"/>
    </xf>
    <xf numFmtId="0" fontId="21" fillId="0" borderId="2" xfId="0" applyFont="1" applyBorder="1"/>
    <xf numFmtId="0" fontId="20" fillId="0" borderId="14" xfId="0" applyFont="1" applyBorder="1"/>
    <xf numFmtId="0" fontId="20" fillId="0" borderId="3" xfId="0" applyFont="1" applyBorder="1"/>
    <xf numFmtId="0" fontId="21" fillId="0" borderId="1" xfId="0" applyFont="1" applyBorder="1" applyAlignment="1">
      <alignment horizontal="left"/>
    </xf>
    <xf numFmtId="0" fontId="21" fillId="0" borderId="1" xfId="0" applyFont="1" applyBorder="1" applyAlignment="1">
      <alignment horizontal="center"/>
    </xf>
    <xf numFmtId="0" fontId="20" fillId="0" borderId="2" xfId="0" applyFont="1" applyBorder="1"/>
    <xf numFmtId="0" fontId="48" fillId="0" borderId="2" xfId="0" applyFont="1" applyBorder="1" applyAlignment="1">
      <alignment horizontal="left" vertical="center"/>
    </xf>
    <xf numFmtId="0" fontId="48" fillId="0" borderId="3" xfId="0" applyFont="1" applyBorder="1" applyAlignment="1">
      <alignment horizontal="left" vertical="center"/>
    </xf>
    <xf numFmtId="0" fontId="32" fillId="0" borderId="1" xfId="0" applyFont="1" applyBorder="1" applyAlignment="1">
      <alignment horizontal="left" vertical="center"/>
    </xf>
    <xf numFmtId="0" fontId="33" fillId="0" borderId="1" xfId="16" applyFont="1" applyBorder="1" applyAlignment="1">
      <alignment horizontal="right" vertical="center"/>
    </xf>
    <xf numFmtId="0" fontId="34" fillId="0" borderId="1" xfId="0" applyFont="1" applyBorder="1" applyAlignment="1">
      <alignment horizontal="left" vertical="center"/>
    </xf>
    <xf numFmtId="0" fontId="34" fillId="0" borderId="1" xfId="0" applyFont="1" applyBorder="1" applyAlignment="1">
      <alignment horizontal="left" vertical="center" wrapText="1"/>
    </xf>
    <xf numFmtId="0" fontId="33" fillId="0" borderId="1" xfId="16" applyFont="1" applyBorder="1" applyAlignment="1">
      <alignment horizontal="left" vertical="center"/>
    </xf>
    <xf numFmtId="0" fontId="32" fillId="0" borderId="1" xfId="0" applyFont="1" applyBorder="1" applyAlignment="1">
      <alignment vertical="center"/>
    </xf>
    <xf numFmtId="0" fontId="34" fillId="0" borderId="1" xfId="13" applyFont="1" applyBorder="1" applyAlignment="1">
      <alignment horizontal="left" vertical="center" wrapText="1"/>
    </xf>
    <xf numFmtId="0" fontId="21" fillId="0" borderId="2" xfId="16" applyFont="1" applyBorder="1" applyAlignment="1">
      <alignment horizontal="center" vertical="center"/>
    </xf>
    <xf numFmtId="0" fontId="21" fillId="0" borderId="14" xfId="16" applyFont="1" applyBorder="1" applyAlignment="1">
      <alignment horizontal="center" vertical="center"/>
    </xf>
    <xf numFmtId="0" fontId="21" fillId="0" borderId="3" xfId="16" applyFont="1" applyBorder="1" applyAlignment="1">
      <alignment horizontal="center" vertical="center"/>
    </xf>
    <xf numFmtId="0" fontId="21" fillId="0" borderId="1" xfId="16" applyFont="1" applyBorder="1" applyAlignment="1">
      <alignment horizontal="center" vertical="center" wrapText="1"/>
    </xf>
    <xf numFmtId="0" fontId="21" fillId="0" borderId="1" xfId="16" applyFont="1" applyBorder="1" applyAlignment="1">
      <alignment horizontal="center" vertical="center"/>
    </xf>
    <xf numFmtId="3" fontId="20" fillId="0" borderId="1" xfId="16" applyNumberFormat="1" applyFont="1" applyBorder="1" applyAlignment="1">
      <alignment horizontal="center" vertical="center"/>
    </xf>
  </cellXfs>
  <cellStyles count="632">
    <cellStyle name="Bad" xfId="629" builtinId="27"/>
    <cellStyle name="Comma" xfId="631" builtinId="3"/>
    <cellStyle name="Good" xfId="630" builtinId="26"/>
    <cellStyle name="Normal" xfId="0" builtinId="0"/>
    <cellStyle name="Normal 10" xfId="16" xr:uid="{00000000-0005-0000-0000-000001000000}"/>
    <cellStyle name="Normal 11" xfId="15" xr:uid="{00000000-0005-0000-0000-000002000000}"/>
    <cellStyle name="Normal 11 2" xfId="25" xr:uid="{00000000-0005-0000-0000-000003000000}"/>
    <cellStyle name="Normal 11 2 2" xfId="40" xr:uid="{00000000-0005-0000-0000-000004000000}"/>
    <cellStyle name="Normal 11 2 2 2" xfId="72" xr:uid="{00000000-0005-0000-0000-000005000000}"/>
    <cellStyle name="Normal 11 2 2 2 2" xfId="164" xr:uid="{00000000-0005-0000-0000-000006000000}"/>
    <cellStyle name="Normal 11 2 2 2 2 2" xfId="318" xr:uid="{00000000-0005-0000-0000-000007000000}"/>
    <cellStyle name="Normal 11 2 2 2 2 2 2" xfId="624" xr:uid="{00000000-0005-0000-0000-000008000000}"/>
    <cellStyle name="Normal 11 2 2 2 2 3" xfId="472" xr:uid="{00000000-0005-0000-0000-000009000000}"/>
    <cellStyle name="Normal 11 2 2 2 3" xfId="227" xr:uid="{00000000-0005-0000-0000-00000A000000}"/>
    <cellStyle name="Normal 11 2 2 2 3 2" xfId="533" xr:uid="{00000000-0005-0000-0000-00000B000000}"/>
    <cellStyle name="Normal 11 2 2 2 4" xfId="381" xr:uid="{00000000-0005-0000-0000-00000C000000}"/>
    <cellStyle name="Normal 11 2 2 3" xfId="133" xr:uid="{00000000-0005-0000-0000-00000D000000}"/>
    <cellStyle name="Normal 11 2 2 3 2" xfId="287" xr:uid="{00000000-0005-0000-0000-00000E000000}"/>
    <cellStyle name="Normal 11 2 2 3 2 2" xfId="593" xr:uid="{00000000-0005-0000-0000-00000F000000}"/>
    <cellStyle name="Normal 11 2 2 3 3" xfId="441" xr:uid="{00000000-0005-0000-0000-000010000000}"/>
    <cellStyle name="Normal 11 2 2 4" xfId="103" xr:uid="{00000000-0005-0000-0000-000011000000}"/>
    <cellStyle name="Normal 11 2 2 4 2" xfId="257" xr:uid="{00000000-0005-0000-0000-000012000000}"/>
    <cellStyle name="Normal 11 2 2 4 2 2" xfId="563" xr:uid="{00000000-0005-0000-0000-000013000000}"/>
    <cellStyle name="Normal 11 2 2 4 3" xfId="411" xr:uid="{00000000-0005-0000-0000-000014000000}"/>
    <cellStyle name="Normal 11 2 2 5" xfId="196" xr:uid="{00000000-0005-0000-0000-000015000000}"/>
    <cellStyle name="Normal 11 2 2 5 2" xfId="502" xr:uid="{00000000-0005-0000-0000-000016000000}"/>
    <cellStyle name="Normal 11 2 2 6" xfId="350" xr:uid="{00000000-0005-0000-0000-000017000000}"/>
    <cellStyle name="Normal 11 2 3" xfId="57" xr:uid="{00000000-0005-0000-0000-000018000000}"/>
    <cellStyle name="Normal 11 2 3 2" xfId="149" xr:uid="{00000000-0005-0000-0000-000019000000}"/>
    <cellStyle name="Normal 11 2 3 2 2" xfId="303" xr:uid="{00000000-0005-0000-0000-00001A000000}"/>
    <cellStyle name="Normal 11 2 3 2 2 2" xfId="609" xr:uid="{00000000-0005-0000-0000-00001B000000}"/>
    <cellStyle name="Normal 11 2 3 2 3" xfId="457" xr:uid="{00000000-0005-0000-0000-00001C000000}"/>
    <cellStyle name="Normal 11 2 3 3" xfId="212" xr:uid="{00000000-0005-0000-0000-00001D000000}"/>
    <cellStyle name="Normal 11 2 3 3 2" xfId="518" xr:uid="{00000000-0005-0000-0000-00001E000000}"/>
    <cellStyle name="Normal 11 2 3 4" xfId="366" xr:uid="{00000000-0005-0000-0000-00001F000000}"/>
    <cellStyle name="Normal 11 2 4" xfId="118" xr:uid="{00000000-0005-0000-0000-000020000000}"/>
    <cellStyle name="Normal 11 2 4 2" xfId="272" xr:uid="{00000000-0005-0000-0000-000021000000}"/>
    <cellStyle name="Normal 11 2 4 2 2" xfId="578" xr:uid="{00000000-0005-0000-0000-000022000000}"/>
    <cellStyle name="Normal 11 2 4 3" xfId="426" xr:uid="{00000000-0005-0000-0000-000023000000}"/>
    <cellStyle name="Normal 11 2 5" xfId="88" xr:uid="{00000000-0005-0000-0000-000024000000}"/>
    <cellStyle name="Normal 11 2 5 2" xfId="242" xr:uid="{00000000-0005-0000-0000-000025000000}"/>
    <cellStyle name="Normal 11 2 5 2 2" xfId="548" xr:uid="{00000000-0005-0000-0000-000026000000}"/>
    <cellStyle name="Normal 11 2 5 3" xfId="396" xr:uid="{00000000-0005-0000-0000-000027000000}"/>
    <cellStyle name="Normal 11 2 6" xfId="180" xr:uid="{00000000-0005-0000-0000-000028000000}"/>
    <cellStyle name="Normal 11 2 6 2" xfId="487" xr:uid="{00000000-0005-0000-0000-000029000000}"/>
    <cellStyle name="Normal 11 2 7" xfId="335" xr:uid="{00000000-0005-0000-0000-00002A000000}"/>
    <cellStyle name="Normal 11 3" xfId="32" xr:uid="{00000000-0005-0000-0000-00002B000000}"/>
    <cellStyle name="Normal 11 3 2" xfId="64" xr:uid="{00000000-0005-0000-0000-00002C000000}"/>
    <cellStyle name="Normal 11 3 2 2" xfId="156" xr:uid="{00000000-0005-0000-0000-00002D000000}"/>
    <cellStyle name="Normal 11 3 2 2 2" xfId="310" xr:uid="{00000000-0005-0000-0000-00002E000000}"/>
    <cellStyle name="Normal 11 3 2 2 2 2" xfId="616" xr:uid="{00000000-0005-0000-0000-00002F000000}"/>
    <cellStyle name="Normal 11 3 2 2 3" xfId="464" xr:uid="{00000000-0005-0000-0000-000030000000}"/>
    <cellStyle name="Normal 11 3 2 3" xfId="219" xr:uid="{00000000-0005-0000-0000-000031000000}"/>
    <cellStyle name="Normal 11 3 2 3 2" xfId="525" xr:uid="{00000000-0005-0000-0000-000032000000}"/>
    <cellStyle name="Normal 11 3 2 4" xfId="373" xr:uid="{00000000-0005-0000-0000-000033000000}"/>
    <cellStyle name="Normal 11 3 3" xfId="125" xr:uid="{00000000-0005-0000-0000-000034000000}"/>
    <cellStyle name="Normal 11 3 3 2" xfId="279" xr:uid="{00000000-0005-0000-0000-000035000000}"/>
    <cellStyle name="Normal 11 3 3 2 2" xfId="585" xr:uid="{00000000-0005-0000-0000-000036000000}"/>
    <cellStyle name="Normal 11 3 3 3" xfId="433" xr:uid="{00000000-0005-0000-0000-000037000000}"/>
    <cellStyle name="Normal 11 3 4" xfId="95" xr:uid="{00000000-0005-0000-0000-000038000000}"/>
    <cellStyle name="Normal 11 3 4 2" xfId="249" xr:uid="{00000000-0005-0000-0000-000039000000}"/>
    <cellStyle name="Normal 11 3 4 2 2" xfId="555" xr:uid="{00000000-0005-0000-0000-00003A000000}"/>
    <cellStyle name="Normal 11 3 4 3" xfId="403" xr:uid="{00000000-0005-0000-0000-00003B000000}"/>
    <cellStyle name="Normal 11 3 5" xfId="188" xr:uid="{00000000-0005-0000-0000-00003C000000}"/>
    <cellStyle name="Normal 11 3 5 2" xfId="494" xr:uid="{00000000-0005-0000-0000-00003D000000}"/>
    <cellStyle name="Normal 11 3 6" xfId="342" xr:uid="{00000000-0005-0000-0000-00003E000000}"/>
    <cellStyle name="Normal 11 4" xfId="49" xr:uid="{00000000-0005-0000-0000-00003F000000}"/>
    <cellStyle name="Normal 11 4 2" xfId="141" xr:uid="{00000000-0005-0000-0000-000040000000}"/>
    <cellStyle name="Normal 11 4 2 2" xfId="295" xr:uid="{00000000-0005-0000-0000-000041000000}"/>
    <cellStyle name="Normal 11 4 2 2 2" xfId="601" xr:uid="{00000000-0005-0000-0000-000042000000}"/>
    <cellStyle name="Normal 11 4 2 3" xfId="449" xr:uid="{00000000-0005-0000-0000-000043000000}"/>
    <cellStyle name="Normal 11 4 3" xfId="204" xr:uid="{00000000-0005-0000-0000-000044000000}"/>
    <cellStyle name="Normal 11 4 3 2" xfId="510" xr:uid="{00000000-0005-0000-0000-000045000000}"/>
    <cellStyle name="Normal 11 4 4" xfId="358" xr:uid="{00000000-0005-0000-0000-000046000000}"/>
    <cellStyle name="Normal 11 5" xfId="110" xr:uid="{00000000-0005-0000-0000-000047000000}"/>
    <cellStyle name="Normal 11 5 2" xfId="264" xr:uid="{00000000-0005-0000-0000-000048000000}"/>
    <cellStyle name="Normal 11 5 2 2" xfId="570" xr:uid="{00000000-0005-0000-0000-000049000000}"/>
    <cellStyle name="Normal 11 5 3" xfId="418" xr:uid="{00000000-0005-0000-0000-00004A000000}"/>
    <cellStyle name="Normal 11 6" xfId="80" xr:uid="{00000000-0005-0000-0000-00004B000000}"/>
    <cellStyle name="Normal 11 6 2" xfId="234" xr:uid="{00000000-0005-0000-0000-00004C000000}"/>
    <cellStyle name="Normal 11 6 2 2" xfId="540" xr:uid="{00000000-0005-0000-0000-00004D000000}"/>
    <cellStyle name="Normal 11 6 3" xfId="388" xr:uid="{00000000-0005-0000-0000-00004E000000}"/>
    <cellStyle name="Normal 11 7" xfId="172" xr:uid="{00000000-0005-0000-0000-00004F000000}"/>
    <cellStyle name="Normal 11 7 2" xfId="479" xr:uid="{00000000-0005-0000-0000-000050000000}"/>
    <cellStyle name="Normal 11 8" xfId="327" xr:uid="{00000000-0005-0000-0000-000051000000}"/>
    <cellStyle name="Normal 12" xfId="22" xr:uid="{00000000-0005-0000-0000-000052000000}"/>
    <cellStyle name="Normal 13" xfId="21" xr:uid="{00000000-0005-0000-0000-000053000000}"/>
    <cellStyle name="Normal 13 2" xfId="37" xr:uid="{00000000-0005-0000-0000-000054000000}"/>
    <cellStyle name="Normal 13 2 2" xfId="69" xr:uid="{00000000-0005-0000-0000-000055000000}"/>
    <cellStyle name="Normal 13 2 2 2" xfId="161" xr:uid="{00000000-0005-0000-0000-000056000000}"/>
    <cellStyle name="Normal 13 2 2 2 2" xfId="315" xr:uid="{00000000-0005-0000-0000-000057000000}"/>
    <cellStyle name="Normal 13 2 2 2 2 2" xfId="621" xr:uid="{00000000-0005-0000-0000-000058000000}"/>
    <cellStyle name="Normal 13 2 2 2 3" xfId="469" xr:uid="{00000000-0005-0000-0000-000059000000}"/>
    <cellStyle name="Normal 13 2 2 3" xfId="224" xr:uid="{00000000-0005-0000-0000-00005A000000}"/>
    <cellStyle name="Normal 13 2 2 3 2" xfId="530" xr:uid="{00000000-0005-0000-0000-00005B000000}"/>
    <cellStyle name="Normal 13 2 2 4" xfId="378" xr:uid="{00000000-0005-0000-0000-00005C000000}"/>
    <cellStyle name="Normal 13 2 3" xfId="130" xr:uid="{00000000-0005-0000-0000-00005D000000}"/>
    <cellStyle name="Normal 13 2 3 2" xfId="284" xr:uid="{00000000-0005-0000-0000-00005E000000}"/>
    <cellStyle name="Normal 13 2 3 2 2" xfId="590" xr:uid="{00000000-0005-0000-0000-00005F000000}"/>
    <cellStyle name="Normal 13 2 3 3" xfId="438" xr:uid="{00000000-0005-0000-0000-000060000000}"/>
    <cellStyle name="Normal 13 2 4" xfId="100" xr:uid="{00000000-0005-0000-0000-000061000000}"/>
    <cellStyle name="Normal 13 2 4 2" xfId="254" xr:uid="{00000000-0005-0000-0000-000062000000}"/>
    <cellStyle name="Normal 13 2 4 2 2" xfId="560" xr:uid="{00000000-0005-0000-0000-000063000000}"/>
    <cellStyle name="Normal 13 2 4 3" xfId="408" xr:uid="{00000000-0005-0000-0000-000064000000}"/>
    <cellStyle name="Normal 13 2 5" xfId="193" xr:uid="{00000000-0005-0000-0000-000065000000}"/>
    <cellStyle name="Normal 13 2 5 2" xfId="499" xr:uid="{00000000-0005-0000-0000-000066000000}"/>
    <cellStyle name="Normal 13 2 6" xfId="347" xr:uid="{00000000-0005-0000-0000-000067000000}"/>
    <cellStyle name="Normal 13 3" xfId="54" xr:uid="{00000000-0005-0000-0000-000068000000}"/>
    <cellStyle name="Normal 13 3 2" xfId="146" xr:uid="{00000000-0005-0000-0000-000069000000}"/>
    <cellStyle name="Normal 13 3 2 2" xfId="300" xr:uid="{00000000-0005-0000-0000-00006A000000}"/>
    <cellStyle name="Normal 13 3 2 2 2" xfId="606" xr:uid="{00000000-0005-0000-0000-00006B000000}"/>
    <cellStyle name="Normal 13 3 2 3" xfId="454" xr:uid="{00000000-0005-0000-0000-00006C000000}"/>
    <cellStyle name="Normal 13 3 3" xfId="209" xr:uid="{00000000-0005-0000-0000-00006D000000}"/>
    <cellStyle name="Normal 13 3 3 2" xfId="515" xr:uid="{00000000-0005-0000-0000-00006E000000}"/>
    <cellStyle name="Normal 13 3 4" xfId="363" xr:uid="{00000000-0005-0000-0000-00006F000000}"/>
    <cellStyle name="Normal 13 4" xfId="115" xr:uid="{00000000-0005-0000-0000-000070000000}"/>
    <cellStyle name="Normal 13 4 2" xfId="269" xr:uid="{00000000-0005-0000-0000-000071000000}"/>
    <cellStyle name="Normal 13 4 2 2" xfId="575" xr:uid="{00000000-0005-0000-0000-000072000000}"/>
    <cellStyle name="Normal 13 4 3" xfId="423" xr:uid="{00000000-0005-0000-0000-000073000000}"/>
    <cellStyle name="Normal 13 5" xfId="85" xr:uid="{00000000-0005-0000-0000-000074000000}"/>
    <cellStyle name="Normal 13 5 2" xfId="239" xr:uid="{00000000-0005-0000-0000-000075000000}"/>
    <cellStyle name="Normal 13 5 2 2" xfId="545" xr:uid="{00000000-0005-0000-0000-000076000000}"/>
    <cellStyle name="Normal 13 5 3" xfId="393" xr:uid="{00000000-0005-0000-0000-000077000000}"/>
    <cellStyle name="Normal 13 6" xfId="177" xr:uid="{00000000-0005-0000-0000-000078000000}"/>
    <cellStyle name="Normal 13 6 2" xfId="484" xr:uid="{00000000-0005-0000-0000-000079000000}"/>
    <cellStyle name="Normal 13 7" xfId="332" xr:uid="{00000000-0005-0000-0000-00007A000000}"/>
    <cellStyle name="Normal 14" xfId="46" xr:uid="{00000000-0005-0000-0000-00007B000000}"/>
    <cellStyle name="Normal 14 2" xfId="77" xr:uid="{00000000-0005-0000-0000-00007C000000}"/>
    <cellStyle name="Normal 14 2 2" xfId="169" xr:uid="{00000000-0005-0000-0000-00007D000000}"/>
    <cellStyle name="Normal 15" xfId="45" xr:uid="{00000000-0005-0000-0000-00007E000000}"/>
    <cellStyle name="Normal 15 2" xfId="138" xr:uid="{00000000-0005-0000-0000-00007F000000}"/>
    <cellStyle name="Normal 15 2 2" xfId="292" xr:uid="{00000000-0005-0000-0000-000080000000}"/>
    <cellStyle name="Normal 15 2 2 2" xfId="598" xr:uid="{00000000-0005-0000-0000-000081000000}"/>
    <cellStyle name="Normal 15 2 3" xfId="446" xr:uid="{00000000-0005-0000-0000-000082000000}"/>
    <cellStyle name="Normal 15 3" xfId="201" xr:uid="{00000000-0005-0000-0000-000083000000}"/>
    <cellStyle name="Normal 15 3 2" xfId="507" xr:uid="{00000000-0005-0000-0000-000084000000}"/>
    <cellStyle name="Normal 15 4" xfId="355" xr:uid="{00000000-0005-0000-0000-000085000000}"/>
    <cellStyle name="Normal 16" xfId="185" xr:uid="{00000000-0005-0000-0000-000086000000}"/>
    <cellStyle name="Normal 17" xfId="324" xr:uid="{00000000-0005-0000-0000-000087000000}"/>
    <cellStyle name="Normal 18" xfId="323" xr:uid="{00000000-0005-0000-0000-000088000000}"/>
    <cellStyle name="Normal 2" xfId="1" xr:uid="{00000000-0005-0000-0000-000089000000}"/>
    <cellStyle name="Normal 3" xfId="2" xr:uid="{00000000-0005-0000-0000-00008A000000}"/>
    <cellStyle name="Normal 3 2" xfId="3" xr:uid="{00000000-0005-0000-0000-00008B000000}"/>
    <cellStyle name="Normal 3 3" xfId="4" xr:uid="{00000000-0005-0000-0000-00008C000000}"/>
    <cellStyle name="Normal 4" xfId="5" xr:uid="{00000000-0005-0000-0000-00008D000000}"/>
    <cellStyle name="Normal 4 10" xfId="170" xr:uid="{00000000-0005-0000-0000-00008E000000}"/>
    <cellStyle name="Normal 4 10 2" xfId="477" xr:uid="{00000000-0005-0000-0000-00008F000000}"/>
    <cellStyle name="Normal 4 11" xfId="325" xr:uid="{00000000-0005-0000-0000-000090000000}"/>
    <cellStyle name="Normal 4 2" xfId="14" xr:uid="{00000000-0005-0000-0000-000091000000}"/>
    <cellStyle name="Normal 4 2 10" xfId="326" xr:uid="{00000000-0005-0000-0000-000092000000}"/>
    <cellStyle name="Normal 4 2 2" xfId="18" xr:uid="{00000000-0005-0000-0000-000093000000}"/>
    <cellStyle name="Normal 4 2 2 2" xfId="27" xr:uid="{00000000-0005-0000-0000-000094000000}"/>
    <cellStyle name="Normal 4 2 2 2 2" xfId="42" xr:uid="{00000000-0005-0000-0000-000095000000}"/>
    <cellStyle name="Normal 4 2 2 2 2 2" xfId="74" xr:uid="{00000000-0005-0000-0000-000096000000}"/>
    <cellStyle name="Normal 4 2 2 2 2 2 2" xfId="166" xr:uid="{00000000-0005-0000-0000-000097000000}"/>
    <cellStyle name="Normal 4 2 2 2 2 2 2 2" xfId="320" xr:uid="{00000000-0005-0000-0000-000098000000}"/>
    <cellStyle name="Normal 4 2 2 2 2 2 2 2 2" xfId="626" xr:uid="{00000000-0005-0000-0000-000099000000}"/>
    <cellStyle name="Normal 4 2 2 2 2 2 2 3" xfId="474" xr:uid="{00000000-0005-0000-0000-00009A000000}"/>
    <cellStyle name="Normal 4 2 2 2 2 2 3" xfId="229" xr:uid="{00000000-0005-0000-0000-00009B000000}"/>
    <cellStyle name="Normal 4 2 2 2 2 2 3 2" xfId="535" xr:uid="{00000000-0005-0000-0000-00009C000000}"/>
    <cellStyle name="Normal 4 2 2 2 2 2 4" xfId="383" xr:uid="{00000000-0005-0000-0000-00009D000000}"/>
    <cellStyle name="Normal 4 2 2 2 2 3" xfId="135" xr:uid="{00000000-0005-0000-0000-00009E000000}"/>
    <cellStyle name="Normal 4 2 2 2 2 3 2" xfId="289" xr:uid="{00000000-0005-0000-0000-00009F000000}"/>
    <cellStyle name="Normal 4 2 2 2 2 3 2 2" xfId="595" xr:uid="{00000000-0005-0000-0000-0000A0000000}"/>
    <cellStyle name="Normal 4 2 2 2 2 3 3" xfId="443" xr:uid="{00000000-0005-0000-0000-0000A1000000}"/>
    <cellStyle name="Normal 4 2 2 2 2 4" xfId="105" xr:uid="{00000000-0005-0000-0000-0000A2000000}"/>
    <cellStyle name="Normal 4 2 2 2 2 4 2" xfId="259" xr:uid="{00000000-0005-0000-0000-0000A3000000}"/>
    <cellStyle name="Normal 4 2 2 2 2 4 2 2" xfId="565" xr:uid="{00000000-0005-0000-0000-0000A4000000}"/>
    <cellStyle name="Normal 4 2 2 2 2 4 3" xfId="413" xr:uid="{00000000-0005-0000-0000-0000A5000000}"/>
    <cellStyle name="Normal 4 2 2 2 2 5" xfId="198" xr:uid="{00000000-0005-0000-0000-0000A6000000}"/>
    <cellStyle name="Normal 4 2 2 2 2 5 2" xfId="504" xr:uid="{00000000-0005-0000-0000-0000A7000000}"/>
    <cellStyle name="Normal 4 2 2 2 2 6" xfId="352" xr:uid="{00000000-0005-0000-0000-0000A8000000}"/>
    <cellStyle name="Normal 4 2 2 2 3" xfId="59" xr:uid="{00000000-0005-0000-0000-0000A9000000}"/>
    <cellStyle name="Normal 4 2 2 2 3 2" xfId="151" xr:uid="{00000000-0005-0000-0000-0000AA000000}"/>
    <cellStyle name="Normal 4 2 2 2 3 2 2" xfId="305" xr:uid="{00000000-0005-0000-0000-0000AB000000}"/>
    <cellStyle name="Normal 4 2 2 2 3 2 2 2" xfId="611" xr:uid="{00000000-0005-0000-0000-0000AC000000}"/>
    <cellStyle name="Normal 4 2 2 2 3 2 3" xfId="459" xr:uid="{00000000-0005-0000-0000-0000AD000000}"/>
    <cellStyle name="Normal 4 2 2 2 3 3" xfId="214" xr:uid="{00000000-0005-0000-0000-0000AE000000}"/>
    <cellStyle name="Normal 4 2 2 2 3 3 2" xfId="520" xr:uid="{00000000-0005-0000-0000-0000AF000000}"/>
    <cellStyle name="Normal 4 2 2 2 3 4" xfId="368" xr:uid="{00000000-0005-0000-0000-0000B0000000}"/>
    <cellStyle name="Normal 4 2 2 2 4" xfId="120" xr:uid="{00000000-0005-0000-0000-0000B1000000}"/>
    <cellStyle name="Normal 4 2 2 2 4 2" xfId="274" xr:uid="{00000000-0005-0000-0000-0000B2000000}"/>
    <cellStyle name="Normal 4 2 2 2 4 2 2" xfId="580" xr:uid="{00000000-0005-0000-0000-0000B3000000}"/>
    <cellStyle name="Normal 4 2 2 2 4 3" xfId="428" xr:uid="{00000000-0005-0000-0000-0000B4000000}"/>
    <cellStyle name="Normal 4 2 2 2 5" xfId="90" xr:uid="{00000000-0005-0000-0000-0000B5000000}"/>
    <cellStyle name="Normal 4 2 2 2 5 2" xfId="244" xr:uid="{00000000-0005-0000-0000-0000B6000000}"/>
    <cellStyle name="Normal 4 2 2 2 5 2 2" xfId="550" xr:uid="{00000000-0005-0000-0000-0000B7000000}"/>
    <cellStyle name="Normal 4 2 2 2 5 3" xfId="398" xr:uid="{00000000-0005-0000-0000-0000B8000000}"/>
    <cellStyle name="Normal 4 2 2 2 6" xfId="182" xr:uid="{00000000-0005-0000-0000-0000B9000000}"/>
    <cellStyle name="Normal 4 2 2 2 6 2" xfId="489" xr:uid="{00000000-0005-0000-0000-0000BA000000}"/>
    <cellStyle name="Normal 4 2 2 2 7" xfId="337" xr:uid="{00000000-0005-0000-0000-0000BB000000}"/>
    <cellStyle name="Normal 4 2 2 3" xfId="34" xr:uid="{00000000-0005-0000-0000-0000BC000000}"/>
    <cellStyle name="Normal 4 2 2 3 2" xfId="66" xr:uid="{00000000-0005-0000-0000-0000BD000000}"/>
    <cellStyle name="Normal 4 2 2 3 2 2" xfId="158" xr:uid="{00000000-0005-0000-0000-0000BE000000}"/>
    <cellStyle name="Normal 4 2 2 3 2 2 2" xfId="312" xr:uid="{00000000-0005-0000-0000-0000BF000000}"/>
    <cellStyle name="Normal 4 2 2 3 2 2 2 2" xfId="618" xr:uid="{00000000-0005-0000-0000-0000C0000000}"/>
    <cellStyle name="Normal 4 2 2 3 2 2 3" xfId="466" xr:uid="{00000000-0005-0000-0000-0000C1000000}"/>
    <cellStyle name="Normal 4 2 2 3 2 3" xfId="221" xr:uid="{00000000-0005-0000-0000-0000C2000000}"/>
    <cellStyle name="Normal 4 2 2 3 2 3 2" xfId="527" xr:uid="{00000000-0005-0000-0000-0000C3000000}"/>
    <cellStyle name="Normal 4 2 2 3 2 4" xfId="375" xr:uid="{00000000-0005-0000-0000-0000C4000000}"/>
    <cellStyle name="Normal 4 2 2 3 3" xfId="127" xr:uid="{00000000-0005-0000-0000-0000C5000000}"/>
    <cellStyle name="Normal 4 2 2 3 3 2" xfId="281" xr:uid="{00000000-0005-0000-0000-0000C6000000}"/>
    <cellStyle name="Normal 4 2 2 3 3 2 2" xfId="587" xr:uid="{00000000-0005-0000-0000-0000C7000000}"/>
    <cellStyle name="Normal 4 2 2 3 3 3" xfId="435" xr:uid="{00000000-0005-0000-0000-0000C8000000}"/>
    <cellStyle name="Normal 4 2 2 3 4" xfId="97" xr:uid="{00000000-0005-0000-0000-0000C9000000}"/>
    <cellStyle name="Normal 4 2 2 3 4 2" xfId="251" xr:uid="{00000000-0005-0000-0000-0000CA000000}"/>
    <cellStyle name="Normal 4 2 2 3 4 2 2" xfId="557" xr:uid="{00000000-0005-0000-0000-0000CB000000}"/>
    <cellStyle name="Normal 4 2 2 3 4 3" xfId="405" xr:uid="{00000000-0005-0000-0000-0000CC000000}"/>
    <cellStyle name="Normal 4 2 2 3 5" xfId="190" xr:uid="{00000000-0005-0000-0000-0000CD000000}"/>
    <cellStyle name="Normal 4 2 2 3 5 2" xfId="496" xr:uid="{00000000-0005-0000-0000-0000CE000000}"/>
    <cellStyle name="Normal 4 2 2 3 6" xfId="344" xr:uid="{00000000-0005-0000-0000-0000CF000000}"/>
    <cellStyle name="Normal 4 2 2 4" xfId="51" xr:uid="{00000000-0005-0000-0000-0000D0000000}"/>
    <cellStyle name="Normal 4 2 2 4 2" xfId="143" xr:uid="{00000000-0005-0000-0000-0000D1000000}"/>
    <cellStyle name="Normal 4 2 2 4 2 2" xfId="297" xr:uid="{00000000-0005-0000-0000-0000D2000000}"/>
    <cellStyle name="Normal 4 2 2 4 2 2 2" xfId="603" xr:uid="{00000000-0005-0000-0000-0000D3000000}"/>
    <cellStyle name="Normal 4 2 2 4 2 3" xfId="451" xr:uid="{00000000-0005-0000-0000-0000D4000000}"/>
    <cellStyle name="Normal 4 2 2 4 3" xfId="206" xr:uid="{00000000-0005-0000-0000-0000D5000000}"/>
    <cellStyle name="Normal 4 2 2 4 3 2" xfId="512" xr:uid="{00000000-0005-0000-0000-0000D6000000}"/>
    <cellStyle name="Normal 4 2 2 4 4" xfId="360" xr:uid="{00000000-0005-0000-0000-0000D7000000}"/>
    <cellStyle name="Normal 4 2 2 5" xfId="112" xr:uid="{00000000-0005-0000-0000-0000D8000000}"/>
    <cellStyle name="Normal 4 2 2 5 2" xfId="266" xr:uid="{00000000-0005-0000-0000-0000D9000000}"/>
    <cellStyle name="Normal 4 2 2 5 2 2" xfId="572" xr:uid="{00000000-0005-0000-0000-0000DA000000}"/>
    <cellStyle name="Normal 4 2 2 5 3" xfId="420" xr:uid="{00000000-0005-0000-0000-0000DB000000}"/>
    <cellStyle name="Normal 4 2 2 6" xfId="82" xr:uid="{00000000-0005-0000-0000-0000DC000000}"/>
    <cellStyle name="Normal 4 2 2 6 2" xfId="236" xr:uid="{00000000-0005-0000-0000-0000DD000000}"/>
    <cellStyle name="Normal 4 2 2 6 2 2" xfId="542" xr:uid="{00000000-0005-0000-0000-0000DE000000}"/>
    <cellStyle name="Normal 4 2 2 6 3" xfId="390" xr:uid="{00000000-0005-0000-0000-0000DF000000}"/>
    <cellStyle name="Normal 4 2 2 7" xfId="174" xr:uid="{00000000-0005-0000-0000-0000E0000000}"/>
    <cellStyle name="Normal 4 2 2 7 2" xfId="481" xr:uid="{00000000-0005-0000-0000-0000E1000000}"/>
    <cellStyle name="Normal 4 2 2 8" xfId="329" xr:uid="{00000000-0005-0000-0000-0000E2000000}"/>
    <cellStyle name="Normal 4 2 3" xfId="20" xr:uid="{00000000-0005-0000-0000-0000E3000000}"/>
    <cellStyle name="Normal 4 2 3 2" xfId="29" xr:uid="{00000000-0005-0000-0000-0000E4000000}"/>
    <cellStyle name="Normal 4 2 3 2 2" xfId="44" xr:uid="{00000000-0005-0000-0000-0000E5000000}"/>
    <cellStyle name="Normal 4 2 3 2 2 2" xfId="76" xr:uid="{00000000-0005-0000-0000-0000E6000000}"/>
    <cellStyle name="Normal 4 2 3 2 2 2 2" xfId="168" xr:uid="{00000000-0005-0000-0000-0000E7000000}"/>
    <cellStyle name="Normal 4 2 3 2 2 2 2 2" xfId="322" xr:uid="{00000000-0005-0000-0000-0000E8000000}"/>
    <cellStyle name="Normal 4 2 3 2 2 2 2 2 2" xfId="628" xr:uid="{00000000-0005-0000-0000-0000E9000000}"/>
    <cellStyle name="Normal 4 2 3 2 2 2 2 3" xfId="476" xr:uid="{00000000-0005-0000-0000-0000EA000000}"/>
    <cellStyle name="Normal 4 2 3 2 2 2 3" xfId="231" xr:uid="{00000000-0005-0000-0000-0000EB000000}"/>
    <cellStyle name="Normal 4 2 3 2 2 2 3 2" xfId="537" xr:uid="{00000000-0005-0000-0000-0000EC000000}"/>
    <cellStyle name="Normal 4 2 3 2 2 2 4" xfId="385" xr:uid="{00000000-0005-0000-0000-0000ED000000}"/>
    <cellStyle name="Normal 4 2 3 2 2 3" xfId="137" xr:uid="{00000000-0005-0000-0000-0000EE000000}"/>
    <cellStyle name="Normal 4 2 3 2 2 3 2" xfId="291" xr:uid="{00000000-0005-0000-0000-0000EF000000}"/>
    <cellStyle name="Normal 4 2 3 2 2 3 2 2" xfId="597" xr:uid="{00000000-0005-0000-0000-0000F0000000}"/>
    <cellStyle name="Normal 4 2 3 2 2 3 3" xfId="445" xr:uid="{00000000-0005-0000-0000-0000F1000000}"/>
    <cellStyle name="Normal 4 2 3 2 2 4" xfId="107" xr:uid="{00000000-0005-0000-0000-0000F2000000}"/>
    <cellStyle name="Normal 4 2 3 2 2 4 2" xfId="261" xr:uid="{00000000-0005-0000-0000-0000F3000000}"/>
    <cellStyle name="Normal 4 2 3 2 2 4 2 2" xfId="567" xr:uid="{00000000-0005-0000-0000-0000F4000000}"/>
    <cellStyle name="Normal 4 2 3 2 2 4 3" xfId="415" xr:uid="{00000000-0005-0000-0000-0000F5000000}"/>
    <cellStyle name="Normal 4 2 3 2 2 5" xfId="200" xr:uid="{00000000-0005-0000-0000-0000F6000000}"/>
    <cellStyle name="Normal 4 2 3 2 2 5 2" xfId="506" xr:uid="{00000000-0005-0000-0000-0000F7000000}"/>
    <cellStyle name="Normal 4 2 3 2 2 6" xfId="354" xr:uid="{00000000-0005-0000-0000-0000F8000000}"/>
    <cellStyle name="Normal 4 2 3 2 3" xfId="61" xr:uid="{00000000-0005-0000-0000-0000F9000000}"/>
    <cellStyle name="Normal 4 2 3 2 3 2" xfId="153" xr:uid="{00000000-0005-0000-0000-0000FA000000}"/>
    <cellStyle name="Normal 4 2 3 2 3 2 2" xfId="307" xr:uid="{00000000-0005-0000-0000-0000FB000000}"/>
    <cellStyle name="Normal 4 2 3 2 3 2 2 2" xfId="613" xr:uid="{00000000-0005-0000-0000-0000FC000000}"/>
    <cellStyle name="Normal 4 2 3 2 3 2 3" xfId="461" xr:uid="{00000000-0005-0000-0000-0000FD000000}"/>
    <cellStyle name="Normal 4 2 3 2 3 3" xfId="216" xr:uid="{00000000-0005-0000-0000-0000FE000000}"/>
    <cellStyle name="Normal 4 2 3 2 3 3 2" xfId="522" xr:uid="{00000000-0005-0000-0000-0000FF000000}"/>
    <cellStyle name="Normal 4 2 3 2 3 4" xfId="370" xr:uid="{00000000-0005-0000-0000-000000010000}"/>
    <cellStyle name="Normal 4 2 3 2 4" xfId="122" xr:uid="{00000000-0005-0000-0000-000001010000}"/>
    <cellStyle name="Normal 4 2 3 2 4 2" xfId="276" xr:uid="{00000000-0005-0000-0000-000002010000}"/>
    <cellStyle name="Normal 4 2 3 2 4 2 2" xfId="582" xr:uid="{00000000-0005-0000-0000-000003010000}"/>
    <cellStyle name="Normal 4 2 3 2 4 3" xfId="430" xr:uid="{00000000-0005-0000-0000-000004010000}"/>
    <cellStyle name="Normal 4 2 3 2 5" xfId="92" xr:uid="{00000000-0005-0000-0000-000005010000}"/>
    <cellStyle name="Normal 4 2 3 2 5 2" xfId="246" xr:uid="{00000000-0005-0000-0000-000006010000}"/>
    <cellStyle name="Normal 4 2 3 2 5 2 2" xfId="552" xr:uid="{00000000-0005-0000-0000-000007010000}"/>
    <cellStyle name="Normal 4 2 3 2 5 3" xfId="400" xr:uid="{00000000-0005-0000-0000-000008010000}"/>
    <cellStyle name="Normal 4 2 3 2 6" xfId="184" xr:uid="{00000000-0005-0000-0000-000009010000}"/>
    <cellStyle name="Normal 4 2 3 2 6 2" xfId="491" xr:uid="{00000000-0005-0000-0000-00000A010000}"/>
    <cellStyle name="Normal 4 2 3 2 7" xfId="339" xr:uid="{00000000-0005-0000-0000-00000B010000}"/>
    <cellStyle name="Normal 4 2 3 3" xfId="36" xr:uid="{00000000-0005-0000-0000-00000C010000}"/>
    <cellStyle name="Normal 4 2 3 3 2" xfId="68" xr:uid="{00000000-0005-0000-0000-00000D010000}"/>
    <cellStyle name="Normal 4 2 3 3 2 2" xfId="160" xr:uid="{00000000-0005-0000-0000-00000E010000}"/>
    <cellStyle name="Normal 4 2 3 3 2 2 2" xfId="314" xr:uid="{00000000-0005-0000-0000-00000F010000}"/>
    <cellStyle name="Normal 4 2 3 3 2 2 2 2" xfId="620" xr:uid="{00000000-0005-0000-0000-000010010000}"/>
    <cellStyle name="Normal 4 2 3 3 2 2 3" xfId="468" xr:uid="{00000000-0005-0000-0000-000011010000}"/>
    <cellStyle name="Normal 4 2 3 3 2 3" xfId="223" xr:uid="{00000000-0005-0000-0000-000012010000}"/>
    <cellStyle name="Normal 4 2 3 3 2 3 2" xfId="529" xr:uid="{00000000-0005-0000-0000-000013010000}"/>
    <cellStyle name="Normal 4 2 3 3 2 4" xfId="377" xr:uid="{00000000-0005-0000-0000-000014010000}"/>
    <cellStyle name="Normal 4 2 3 3 3" xfId="129" xr:uid="{00000000-0005-0000-0000-000015010000}"/>
    <cellStyle name="Normal 4 2 3 3 3 2" xfId="283" xr:uid="{00000000-0005-0000-0000-000016010000}"/>
    <cellStyle name="Normal 4 2 3 3 3 2 2" xfId="589" xr:uid="{00000000-0005-0000-0000-000017010000}"/>
    <cellStyle name="Normal 4 2 3 3 3 3" xfId="437" xr:uid="{00000000-0005-0000-0000-000018010000}"/>
    <cellStyle name="Normal 4 2 3 3 4" xfId="99" xr:uid="{00000000-0005-0000-0000-000019010000}"/>
    <cellStyle name="Normal 4 2 3 3 4 2" xfId="253" xr:uid="{00000000-0005-0000-0000-00001A010000}"/>
    <cellStyle name="Normal 4 2 3 3 4 2 2" xfId="559" xr:uid="{00000000-0005-0000-0000-00001B010000}"/>
    <cellStyle name="Normal 4 2 3 3 4 3" xfId="407" xr:uid="{00000000-0005-0000-0000-00001C010000}"/>
    <cellStyle name="Normal 4 2 3 3 5" xfId="192" xr:uid="{00000000-0005-0000-0000-00001D010000}"/>
    <cellStyle name="Normal 4 2 3 3 5 2" xfId="498" xr:uid="{00000000-0005-0000-0000-00001E010000}"/>
    <cellStyle name="Normal 4 2 3 3 6" xfId="346" xr:uid="{00000000-0005-0000-0000-00001F010000}"/>
    <cellStyle name="Normal 4 2 3 4" xfId="53" xr:uid="{00000000-0005-0000-0000-000020010000}"/>
    <cellStyle name="Normal 4 2 3 4 2" xfId="145" xr:uid="{00000000-0005-0000-0000-000021010000}"/>
    <cellStyle name="Normal 4 2 3 4 2 2" xfId="299" xr:uid="{00000000-0005-0000-0000-000022010000}"/>
    <cellStyle name="Normal 4 2 3 4 2 2 2" xfId="605" xr:uid="{00000000-0005-0000-0000-000023010000}"/>
    <cellStyle name="Normal 4 2 3 4 2 3" xfId="453" xr:uid="{00000000-0005-0000-0000-000024010000}"/>
    <cellStyle name="Normal 4 2 3 4 3" xfId="208" xr:uid="{00000000-0005-0000-0000-000025010000}"/>
    <cellStyle name="Normal 4 2 3 4 3 2" xfId="514" xr:uid="{00000000-0005-0000-0000-000026010000}"/>
    <cellStyle name="Normal 4 2 3 4 4" xfId="362" xr:uid="{00000000-0005-0000-0000-000027010000}"/>
    <cellStyle name="Normal 4 2 3 5" xfId="114" xr:uid="{00000000-0005-0000-0000-000028010000}"/>
    <cellStyle name="Normal 4 2 3 5 2" xfId="268" xr:uid="{00000000-0005-0000-0000-000029010000}"/>
    <cellStyle name="Normal 4 2 3 5 2 2" xfId="574" xr:uid="{00000000-0005-0000-0000-00002A010000}"/>
    <cellStyle name="Normal 4 2 3 5 3" xfId="422" xr:uid="{00000000-0005-0000-0000-00002B010000}"/>
    <cellStyle name="Normal 4 2 3 6" xfId="84" xr:uid="{00000000-0005-0000-0000-00002C010000}"/>
    <cellStyle name="Normal 4 2 3 6 2" xfId="238" xr:uid="{00000000-0005-0000-0000-00002D010000}"/>
    <cellStyle name="Normal 4 2 3 6 2 2" xfId="544" xr:uid="{00000000-0005-0000-0000-00002E010000}"/>
    <cellStyle name="Normal 4 2 3 6 3" xfId="392" xr:uid="{00000000-0005-0000-0000-00002F010000}"/>
    <cellStyle name="Normal 4 2 3 7" xfId="176" xr:uid="{00000000-0005-0000-0000-000030010000}"/>
    <cellStyle name="Normal 4 2 3 7 2" xfId="483" xr:uid="{00000000-0005-0000-0000-000031010000}"/>
    <cellStyle name="Normal 4 2 3 8" xfId="331" xr:uid="{00000000-0005-0000-0000-000032010000}"/>
    <cellStyle name="Normal 4 2 4" xfId="24" xr:uid="{00000000-0005-0000-0000-000033010000}"/>
    <cellStyle name="Normal 4 2 4 2" xfId="39" xr:uid="{00000000-0005-0000-0000-000034010000}"/>
    <cellStyle name="Normal 4 2 4 2 2" xfId="71" xr:uid="{00000000-0005-0000-0000-000035010000}"/>
    <cellStyle name="Normal 4 2 4 2 2 2" xfId="163" xr:uid="{00000000-0005-0000-0000-000036010000}"/>
    <cellStyle name="Normal 4 2 4 2 2 2 2" xfId="317" xr:uid="{00000000-0005-0000-0000-000037010000}"/>
    <cellStyle name="Normal 4 2 4 2 2 2 2 2" xfId="623" xr:uid="{00000000-0005-0000-0000-000038010000}"/>
    <cellStyle name="Normal 4 2 4 2 2 2 3" xfId="471" xr:uid="{00000000-0005-0000-0000-000039010000}"/>
    <cellStyle name="Normal 4 2 4 2 2 3" xfId="226" xr:uid="{00000000-0005-0000-0000-00003A010000}"/>
    <cellStyle name="Normal 4 2 4 2 2 3 2" xfId="532" xr:uid="{00000000-0005-0000-0000-00003B010000}"/>
    <cellStyle name="Normal 4 2 4 2 2 4" xfId="380" xr:uid="{00000000-0005-0000-0000-00003C010000}"/>
    <cellStyle name="Normal 4 2 4 2 3" xfId="132" xr:uid="{00000000-0005-0000-0000-00003D010000}"/>
    <cellStyle name="Normal 4 2 4 2 3 2" xfId="286" xr:uid="{00000000-0005-0000-0000-00003E010000}"/>
    <cellStyle name="Normal 4 2 4 2 3 2 2" xfId="592" xr:uid="{00000000-0005-0000-0000-00003F010000}"/>
    <cellStyle name="Normal 4 2 4 2 3 3" xfId="440" xr:uid="{00000000-0005-0000-0000-000040010000}"/>
    <cellStyle name="Normal 4 2 4 2 4" xfId="102" xr:uid="{00000000-0005-0000-0000-000041010000}"/>
    <cellStyle name="Normal 4 2 4 2 4 2" xfId="256" xr:uid="{00000000-0005-0000-0000-000042010000}"/>
    <cellStyle name="Normal 4 2 4 2 4 2 2" xfId="562" xr:uid="{00000000-0005-0000-0000-000043010000}"/>
    <cellStyle name="Normal 4 2 4 2 4 3" xfId="410" xr:uid="{00000000-0005-0000-0000-000044010000}"/>
    <cellStyle name="Normal 4 2 4 2 5" xfId="195" xr:uid="{00000000-0005-0000-0000-000045010000}"/>
    <cellStyle name="Normal 4 2 4 2 5 2" xfId="501" xr:uid="{00000000-0005-0000-0000-000046010000}"/>
    <cellStyle name="Normal 4 2 4 2 6" xfId="349" xr:uid="{00000000-0005-0000-0000-000047010000}"/>
    <cellStyle name="Normal 4 2 4 3" xfId="56" xr:uid="{00000000-0005-0000-0000-000048010000}"/>
    <cellStyle name="Normal 4 2 4 3 2" xfId="148" xr:uid="{00000000-0005-0000-0000-000049010000}"/>
    <cellStyle name="Normal 4 2 4 3 2 2" xfId="302" xr:uid="{00000000-0005-0000-0000-00004A010000}"/>
    <cellStyle name="Normal 4 2 4 3 2 2 2" xfId="608" xr:uid="{00000000-0005-0000-0000-00004B010000}"/>
    <cellStyle name="Normal 4 2 4 3 2 3" xfId="456" xr:uid="{00000000-0005-0000-0000-00004C010000}"/>
    <cellStyle name="Normal 4 2 4 3 3" xfId="211" xr:uid="{00000000-0005-0000-0000-00004D010000}"/>
    <cellStyle name="Normal 4 2 4 3 3 2" xfId="517" xr:uid="{00000000-0005-0000-0000-00004E010000}"/>
    <cellStyle name="Normal 4 2 4 3 4" xfId="365" xr:uid="{00000000-0005-0000-0000-00004F010000}"/>
    <cellStyle name="Normal 4 2 4 4" xfId="117" xr:uid="{00000000-0005-0000-0000-000050010000}"/>
    <cellStyle name="Normal 4 2 4 4 2" xfId="271" xr:uid="{00000000-0005-0000-0000-000051010000}"/>
    <cellStyle name="Normal 4 2 4 4 2 2" xfId="577" xr:uid="{00000000-0005-0000-0000-000052010000}"/>
    <cellStyle name="Normal 4 2 4 4 3" xfId="425" xr:uid="{00000000-0005-0000-0000-000053010000}"/>
    <cellStyle name="Normal 4 2 4 5" xfId="87" xr:uid="{00000000-0005-0000-0000-000054010000}"/>
    <cellStyle name="Normal 4 2 4 5 2" xfId="241" xr:uid="{00000000-0005-0000-0000-000055010000}"/>
    <cellStyle name="Normal 4 2 4 5 2 2" xfId="547" xr:uid="{00000000-0005-0000-0000-000056010000}"/>
    <cellStyle name="Normal 4 2 4 5 3" xfId="395" xr:uid="{00000000-0005-0000-0000-000057010000}"/>
    <cellStyle name="Normal 4 2 4 6" xfId="179" xr:uid="{00000000-0005-0000-0000-000058010000}"/>
    <cellStyle name="Normal 4 2 4 6 2" xfId="486" xr:uid="{00000000-0005-0000-0000-000059010000}"/>
    <cellStyle name="Normal 4 2 4 7" xfId="334" xr:uid="{00000000-0005-0000-0000-00005A010000}"/>
    <cellStyle name="Normal 4 2 5" xfId="31" xr:uid="{00000000-0005-0000-0000-00005B010000}"/>
    <cellStyle name="Normal 4 2 5 2" xfId="63" xr:uid="{00000000-0005-0000-0000-00005C010000}"/>
    <cellStyle name="Normal 4 2 5 2 2" xfId="155" xr:uid="{00000000-0005-0000-0000-00005D010000}"/>
    <cellStyle name="Normal 4 2 5 2 2 2" xfId="309" xr:uid="{00000000-0005-0000-0000-00005E010000}"/>
    <cellStyle name="Normal 4 2 5 2 2 2 2" xfId="615" xr:uid="{00000000-0005-0000-0000-00005F010000}"/>
    <cellStyle name="Normal 4 2 5 2 2 3" xfId="463" xr:uid="{00000000-0005-0000-0000-000060010000}"/>
    <cellStyle name="Normal 4 2 5 2 3" xfId="218" xr:uid="{00000000-0005-0000-0000-000061010000}"/>
    <cellStyle name="Normal 4 2 5 2 3 2" xfId="524" xr:uid="{00000000-0005-0000-0000-000062010000}"/>
    <cellStyle name="Normal 4 2 5 2 4" xfId="372" xr:uid="{00000000-0005-0000-0000-000063010000}"/>
    <cellStyle name="Normal 4 2 5 3" xfId="124" xr:uid="{00000000-0005-0000-0000-000064010000}"/>
    <cellStyle name="Normal 4 2 5 3 2" xfId="278" xr:uid="{00000000-0005-0000-0000-000065010000}"/>
    <cellStyle name="Normal 4 2 5 3 2 2" xfId="584" xr:uid="{00000000-0005-0000-0000-000066010000}"/>
    <cellStyle name="Normal 4 2 5 3 3" xfId="432" xr:uid="{00000000-0005-0000-0000-000067010000}"/>
    <cellStyle name="Normal 4 2 5 4" xfId="94" xr:uid="{00000000-0005-0000-0000-000068010000}"/>
    <cellStyle name="Normal 4 2 5 4 2" xfId="248" xr:uid="{00000000-0005-0000-0000-000069010000}"/>
    <cellStyle name="Normal 4 2 5 4 2 2" xfId="554" xr:uid="{00000000-0005-0000-0000-00006A010000}"/>
    <cellStyle name="Normal 4 2 5 4 3" xfId="402" xr:uid="{00000000-0005-0000-0000-00006B010000}"/>
    <cellStyle name="Normal 4 2 5 5" xfId="187" xr:uid="{00000000-0005-0000-0000-00006C010000}"/>
    <cellStyle name="Normal 4 2 5 5 2" xfId="493" xr:uid="{00000000-0005-0000-0000-00006D010000}"/>
    <cellStyle name="Normal 4 2 5 6" xfId="341" xr:uid="{00000000-0005-0000-0000-00006E010000}"/>
    <cellStyle name="Normal 4 2 6" xfId="48" xr:uid="{00000000-0005-0000-0000-00006F010000}"/>
    <cellStyle name="Normal 4 2 6 2" xfId="140" xr:uid="{00000000-0005-0000-0000-000070010000}"/>
    <cellStyle name="Normal 4 2 6 2 2" xfId="294" xr:uid="{00000000-0005-0000-0000-000071010000}"/>
    <cellStyle name="Normal 4 2 6 2 2 2" xfId="600" xr:uid="{00000000-0005-0000-0000-000072010000}"/>
    <cellStyle name="Normal 4 2 6 2 3" xfId="448" xr:uid="{00000000-0005-0000-0000-000073010000}"/>
    <cellStyle name="Normal 4 2 6 3" xfId="203" xr:uid="{00000000-0005-0000-0000-000074010000}"/>
    <cellStyle name="Normal 4 2 6 3 2" xfId="509" xr:uid="{00000000-0005-0000-0000-000075010000}"/>
    <cellStyle name="Normal 4 2 6 4" xfId="357" xr:uid="{00000000-0005-0000-0000-000076010000}"/>
    <cellStyle name="Normal 4 2 7" xfId="109" xr:uid="{00000000-0005-0000-0000-000077010000}"/>
    <cellStyle name="Normal 4 2 7 2" xfId="263" xr:uid="{00000000-0005-0000-0000-000078010000}"/>
    <cellStyle name="Normal 4 2 7 2 2" xfId="569" xr:uid="{00000000-0005-0000-0000-000079010000}"/>
    <cellStyle name="Normal 4 2 7 3" xfId="417" xr:uid="{00000000-0005-0000-0000-00007A010000}"/>
    <cellStyle name="Normal 4 2 8" xfId="79" xr:uid="{00000000-0005-0000-0000-00007B010000}"/>
    <cellStyle name="Normal 4 2 8 2" xfId="233" xr:uid="{00000000-0005-0000-0000-00007C010000}"/>
    <cellStyle name="Normal 4 2 8 2 2" xfId="539" xr:uid="{00000000-0005-0000-0000-00007D010000}"/>
    <cellStyle name="Normal 4 2 8 3" xfId="387" xr:uid="{00000000-0005-0000-0000-00007E010000}"/>
    <cellStyle name="Normal 4 2 9" xfId="171" xr:uid="{00000000-0005-0000-0000-00007F010000}"/>
    <cellStyle name="Normal 4 2 9 2" xfId="478" xr:uid="{00000000-0005-0000-0000-000080010000}"/>
    <cellStyle name="Normal 4 3" xfId="17" xr:uid="{00000000-0005-0000-0000-000081010000}"/>
    <cellStyle name="Normal 4 3 2" xfId="26" xr:uid="{00000000-0005-0000-0000-000082010000}"/>
    <cellStyle name="Normal 4 3 2 2" xfId="41" xr:uid="{00000000-0005-0000-0000-000083010000}"/>
    <cellStyle name="Normal 4 3 2 2 2" xfId="73" xr:uid="{00000000-0005-0000-0000-000084010000}"/>
    <cellStyle name="Normal 4 3 2 2 2 2" xfId="165" xr:uid="{00000000-0005-0000-0000-000085010000}"/>
    <cellStyle name="Normal 4 3 2 2 2 2 2" xfId="319" xr:uid="{00000000-0005-0000-0000-000086010000}"/>
    <cellStyle name="Normal 4 3 2 2 2 2 2 2" xfId="625" xr:uid="{00000000-0005-0000-0000-000087010000}"/>
    <cellStyle name="Normal 4 3 2 2 2 2 3" xfId="473" xr:uid="{00000000-0005-0000-0000-000088010000}"/>
    <cellStyle name="Normal 4 3 2 2 2 3" xfId="228" xr:uid="{00000000-0005-0000-0000-000089010000}"/>
    <cellStyle name="Normal 4 3 2 2 2 3 2" xfId="534" xr:uid="{00000000-0005-0000-0000-00008A010000}"/>
    <cellStyle name="Normal 4 3 2 2 2 4" xfId="382" xr:uid="{00000000-0005-0000-0000-00008B010000}"/>
    <cellStyle name="Normal 4 3 2 2 3" xfId="134" xr:uid="{00000000-0005-0000-0000-00008C010000}"/>
    <cellStyle name="Normal 4 3 2 2 3 2" xfId="288" xr:uid="{00000000-0005-0000-0000-00008D010000}"/>
    <cellStyle name="Normal 4 3 2 2 3 2 2" xfId="594" xr:uid="{00000000-0005-0000-0000-00008E010000}"/>
    <cellStyle name="Normal 4 3 2 2 3 3" xfId="442" xr:uid="{00000000-0005-0000-0000-00008F010000}"/>
    <cellStyle name="Normal 4 3 2 2 4" xfId="104" xr:uid="{00000000-0005-0000-0000-000090010000}"/>
    <cellStyle name="Normal 4 3 2 2 4 2" xfId="258" xr:uid="{00000000-0005-0000-0000-000091010000}"/>
    <cellStyle name="Normal 4 3 2 2 4 2 2" xfId="564" xr:uid="{00000000-0005-0000-0000-000092010000}"/>
    <cellStyle name="Normal 4 3 2 2 4 3" xfId="412" xr:uid="{00000000-0005-0000-0000-000093010000}"/>
    <cellStyle name="Normal 4 3 2 2 5" xfId="197" xr:uid="{00000000-0005-0000-0000-000094010000}"/>
    <cellStyle name="Normal 4 3 2 2 5 2" xfId="503" xr:uid="{00000000-0005-0000-0000-000095010000}"/>
    <cellStyle name="Normal 4 3 2 2 6" xfId="351" xr:uid="{00000000-0005-0000-0000-000096010000}"/>
    <cellStyle name="Normal 4 3 2 3" xfId="58" xr:uid="{00000000-0005-0000-0000-000097010000}"/>
    <cellStyle name="Normal 4 3 2 3 2" xfId="150" xr:uid="{00000000-0005-0000-0000-000098010000}"/>
    <cellStyle name="Normal 4 3 2 3 2 2" xfId="304" xr:uid="{00000000-0005-0000-0000-000099010000}"/>
    <cellStyle name="Normal 4 3 2 3 2 2 2" xfId="610" xr:uid="{00000000-0005-0000-0000-00009A010000}"/>
    <cellStyle name="Normal 4 3 2 3 2 3" xfId="458" xr:uid="{00000000-0005-0000-0000-00009B010000}"/>
    <cellStyle name="Normal 4 3 2 3 3" xfId="213" xr:uid="{00000000-0005-0000-0000-00009C010000}"/>
    <cellStyle name="Normal 4 3 2 3 3 2" xfId="519" xr:uid="{00000000-0005-0000-0000-00009D010000}"/>
    <cellStyle name="Normal 4 3 2 3 4" xfId="367" xr:uid="{00000000-0005-0000-0000-00009E010000}"/>
    <cellStyle name="Normal 4 3 2 4" xfId="119" xr:uid="{00000000-0005-0000-0000-00009F010000}"/>
    <cellStyle name="Normal 4 3 2 4 2" xfId="273" xr:uid="{00000000-0005-0000-0000-0000A0010000}"/>
    <cellStyle name="Normal 4 3 2 4 2 2" xfId="579" xr:uid="{00000000-0005-0000-0000-0000A1010000}"/>
    <cellStyle name="Normal 4 3 2 4 3" xfId="427" xr:uid="{00000000-0005-0000-0000-0000A2010000}"/>
    <cellStyle name="Normal 4 3 2 5" xfId="89" xr:uid="{00000000-0005-0000-0000-0000A3010000}"/>
    <cellStyle name="Normal 4 3 2 5 2" xfId="243" xr:uid="{00000000-0005-0000-0000-0000A4010000}"/>
    <cellStyle name="Normal 4 3 2 5 2 2" xfId="549" xr:uid="{00000000-0005-0000-0000-0000A5010000}"/>
    <cellStyle name="Normal 4 3 2 5 3" xfId="397" xr:uid="{00000000-0005-0000-0000-0000A6010000}"/>
    <cellStyle name="Normal 4 3 2 6" xfId="181" xr:uid="{00000000-0005-0000-0000-0000A7010000}"/>
    <cellStyle name="Normal 4 3 2 6 2" xfId="488" xr:uid="{00000000-0005-0000-0000-0000A8010000}"/>
    <cellStyle name="Normal 4 3 2 7" xfId="336" xr:uid="{00000000-0005-0000-0000-0000A9010000}"/>
    <cellStyle name="Normal 4 3 3" xfId="33" xr:uid="{00000000-0005-0000-0000-0000AA010000}"/>
    <cellStyle name="Normal 4 3 3 2" xfId="65" xr:uid="{00000000-0005-0000-0000-0000AB010000}"/>
    <cellStyle name="Normal 4 3 3 2 2" xfId="157" xr:uid="{00000000-0005-0000-0000-0000AC010000}"/>
    <cellStyle name="Normal 4 3 3 2 2 2" xfId="311" xr:uid="{00000000-0005-0000-0000-0000AD010000}"/>
    <cellStyle name="Normal 4 3 3 2 2 2 2" xfId="617" xr:uid="{00000000-0005-0000-0000-0000AE010000}"/>
    <cellStyle name="Normal 4 3 3 2 2 3" xfId="465" xr:uid="{00000000-0005-0000-0000-0000AF010000}"/>
    <cellStyle name="Normal 4 3 3 2 3" xfId="220" xr:uid="{00000000-0005-0000-0000-0000B0010000}"/>
    <cellStyle name="Normal 4 3 3 2 3 2" xfId="526" xr:uid="{00000000-0005-0000-0000-0000B1010000}"/>
    <cellStyle name="Normal 4 3 3 2 4" xfId="374" xr:uid="{00000000-0005-0000-0000-0000B2010000}"/>
    <cellStyle name="Normal 4 3 3 3" xfId="126" xr:uid="{00000000-0005-0000-0000-0000B3010000}"/>
    <cellStyle name="Normal 4 3 3 3 2" xfId="280" xr:uid="{00000000-0005-0000-0000-0000B4010000}"/>
    <cellStyle name="Normal 4 3 3 3 2 2" xfId="586" xr:uid="{00000000-0005-0000-0000-0000B5010000}"/>
    <cellStyle name="Normal 4 3 3 3 3" xfId="434" xr:uid="{00000000-0005-0000-0000-0000B6010000}"/>
    <cellStyle name="Normal 4 3 3 4" xfId="96" xr:uid="{00000000-0005-0000-0000-0000B7010000}"/>
    <cellStyle name="Normal 4 3 3 4 2" xfId="250" xr:uid="{00000000-0005-0000-0000-0000B8010000}"/>
    <cellStyle name="Normal 4 3 3 4 2 2" xfId="556" xr:uid="{00000000-0005-0000-0000-0000B9010000}"/>
    <cellStyle name="Normal 4 3 3 4 3" xfId="404" xr:uid="{00000000-0005-0000-0000-0000BA010000}"/>
    <cellStyle name="Normal 4 3 3 5" xfId="189" xr:uid="{00000000-0005-0000-0000-0000BB010000}"/>
    <cellStyle name="Normal 4 3 3 5 2" xfId="495" xr:uid="{00000000-0005-0000-0000-0000BC010000}"/>
    <cellStyle name="Normal 4 3 3 6" xfId="343" xr:uid="{00000000-0005-0000-0000-0000BD010000}"/>
    <cellStyle name="Normal 4 3 4" xfId="50" xr:uid="{00000000-0005-0000-0000-0000BE010000}"/>
    <cellStyle name="Normal 4 3 4 2" xfId="142" xr:uid="{00000000-0005-0000-0000-0000BF010000}"/>
    <cellStyle name="Normal 4 3 4 2 2" xfId="296" xr:uid="{00000000-0005-0000-0000-0000C0010000}"/>
    <cellStyle name="Normal 4 3 4 2 2 2" xfId="602" xr:uid="{00000000-0005-0000-0000-0000C1010000}"/>
    <cellStyle name="Normal 4 3 4 2 3" xfId="450" xr:uid="{00000000-0005-0000-0000-0000C2010000}"/>
    <cellStyle name="Normal 4 3 4 3" xfId="205" xr:uid="{00000000-0005-0000-0000-0000C3010000}"/>
    <cellStyle name="Normal 4 3 4 3 2" xfId="511" xr:uid="{00000000-0005-0000-0000-0000C4010000}"/>
    <cellStyle name="Normal 4 3 4 4" xfId="359" xr:uid="{00000000-0005-0000-0000-0000C5010000}"/>
    <cellStyle name="Normal 4 3 5" xfId="111" xr:uid="{00000000-0005-0000-0000-0000C6010000}"/>
    <cellStyle name="Normal 4 3 5 2" xfId="265" xr:uid="{00000000-0005-0000-0000-0000C7010000}"/>
    <cellStyle name="Normal 4 3 5 2 2" xfId="571" xr:uid="{00000000-0005-0000-0000-0000C8010000}"/>
    <cellStyle name="Normal 4 3 5 3" xfId="419" xr:uid="{00000000-0005-0000-0000-0000C9010000}"/>
    <cellStyle name="Normal 4 3 6" xfId="81" xr:uid="{00000000-0005-0000-0000-0000CA010000}"/>
    <cellStyle name="Normal 4 3 6 2" xfId="235" xr:uid="{00000000-0005-0000-0000-0000CB010000}"/>
    <cellStyle name="Normal 4 3 6 2 2" xfId="541" xr:uid="{00000000-0005-0000-0000-0000CC010000}"/>
    <cellStyle name="Normal 4 3 6 3" xfId="389" xr:uid="{00000000-0005-0000-0000-0000CD010000}"/>
    <cellStyle name="Normal 4 3 7" xfId="173" xr:uid="{00000000-0005-0000-0000-0000CE010000}"/>
    <cellStyle name="Normal 4 3 7 2" xfId="480" xr:uid="{00000000-0005-0000-0000-0000CF010000}"/>
    <cellStyle name="Normal 4 3 8" xfId="328" xr:uid="{00000000-0005-0000-0000-0000D0010000}"/>
    <cellStyle name="Normal 4 4" xfId="19" xr:uid="{00000000-0005-0000-0000-0000D1010000}"/>
    <cellStyle name="Normal 4 4 2" xfId="28" xr:uid="{00000000-0005-0000-0000-0000D2010000}"/>
    <cellStyle name="Normal 4 4 2 2" xfId="43" xr:uid="{00000000-0005-0000-0000-0000D3010000}"/>
    <cellStyle name="Normal 4 4 2 2 2" xfId="75" xr:uid="{00000000-0005-0000-0000-0000D4010000}"/>
    <cellStyle name="Normal 4 4 2 2 2 2" xfId="167" xr:uid="{00000000-0005-0000-0000-0000D5010000}"/>
    <cellStyle name="Normal 4 4 2 2 2 2 2" xfId="321" xr:uid="{00000000-0005-0000-0000-0000D6010000}"/>
    <cellStyle name="Normal 4 4 2 2 2 2 2 2" xfId="627" xr:uid="{00000000-0005-0000-0000-0000D7010000}"/>
    <cellStyle name="Normal 4 4 2 2 2 2 3" xfId="475" xr:uid="{00000000-0005-0000-0000-0000D8010000}"/>
    <cellStyle name="Normal 4 4 2 2 2 3" xfId="230" xr:uid="{00000000-0005-0000-0000-0000D9010000}"/>
    <cellStyle name="Normal 4 4 2 2 2 3 2" xfId="536" xr:uid="{00000000-0005-0000-0000-0000DA010000}"/>
    <cellStyle name="Normal 4 4 2 2 2 4" xfId="384" xr:uid="{00000000-0005-0000-0000-0000DB010000}"/>
    <cellStyle name="Normal 4 4 2 2 3" xfId="136" xr:uid="{00000000-0005-0000-0000-0000DC010000}"/>
    <cellStyle name="Normal 4 4 2 2 3 2" xfId="290" xr:uid="{00000000-0005-0000-0000-0000DD010000}"/>
    <cellStyle name="Normal 4 4 2 2 3 2 2" xfId="596" xr:uid="{00000000-0005-0000-0000-0000DE010000}"/>
    <cellStyle name="Normal 4 4 2 2 3 3" xfId="444" xr:uid="{00000000-0005-0000-0000-0000DF010000}"/>
    <cellStyle name="Normal 4 4 2 2 4" xfId="106" xr:uid="{00000000-0005-0000-0000-0000E0010000}"/>
    <cellStyle name="Normal 4 4 2 2 4 2" xfId="260" xr:uid="{00000000-0005-0000-0000-0000E1010000}"/>
    <cellStyle name="Normal 4 4 2 2 4 2 2" xfId="566" xr:uid="{00000000-0005-0000-0000-0000E2010000}"/>
    <cellStyle name="Normal 4 4 2 2 4 3" xfId="414" xr:uid="{00000000-0005-0000-0000-0000E3010000}"/>
    <cellStyle name="Normal 4 4 2 2 5" xfId="199" xr:uid="{00000000-0005-0000-0000-0000E4010000}"/>
    <cellStyle name="Normal 4 4 2 2 5 2" xfId="505" xr:uid="{00000000-0005-0000-0000-0000E5010000}"/>
    <cellStyle name="Normal 4 4 2 2 6" xfId="353" xr:uid="{00000000-0005-0000-0000-0000E6010000}"/>
    <cellStyle name="Normal 4 4 2 3" xfId="60" xr:uid="{00000000-0005-0000-0000-0000E7010000}"/>
    <cellStyle name="Normal 4 4 2 3 2" xfId="152" xr:uid="{00000000-0005-0000-0000-0000E8010000}"/>
    <cellStyle name="Normal 4 4 2 3 2 2" xfId="306" xr:uid="{00000000-0005-0000-0000-0000E9010000}"/>
    <cellStyle name="Normal 4 4 2 3 2 2 2" xfId="612" xr:uid="{00000000-0005-0000-0000-0000EA010000}"/>
    <cellStyle name="Normal 4 4 2 3 2 3" xfId="460" xr:uid="{00000000-0005-0000-0000-0000EB010000}"/>
    <cellStyle name="Normal 4 4 2 3 3" xfId="215" xr:uid="{00000000-0005-0000-0000-0000EC010000}"/>
    <cellStyle name="Normal 4 4 2 3 3 2" xfId="521" xr:uid="{00000000-0005-0000-0000-0000ED010000}"/>
    <cellStyle name="Normal 4 4 2 3 4" xfId="369" xr:uid="{00000000-0005-0000-0000-0000EE010000}"/>
    <cellStyle name="Normal 4 4 2 4" xfId="121" xr:uid="{00000000-0005-0000-0000-0000EF010000}"/>
    <cellStyle name="Normal 4 4 2 4 2" xfId="275" xr:uid="{00000000-0005-0000-0000-0000F0010000}"/>
    <cellStyle name="Normal 4 4 2 4 2 2" xfId="581" xr:uid="{00000000-0005-0000-0000-0000F1010000}"/>
    <cellStyle name="Normal 4 4 2 4 3" xfId="429" xr:uid="{00000000-0005-0000-0000-0000F2010000}"/>
    <cellStyle name="Normal 4 4 2 5" xfId="91" xr:uid="{00000000-0005-0000-0000-0000F3010000}"/>
    <cellStyle name="Normal 4 4 2 5 2" xfId="245" xr:uid="{00000000-0005-0000-0000-0000F4010000}"/>
    <cellStyle name="Normal 4 4 2 5 2 2" xfId="551" xr:uid="{00000000-0005-0000-0000-0000F5010000}"/>
    <cellStyle name="Normal 4 4 2 5 3" xfId="399" xr:uid="{00000000-0005-0000-0000-0000F6010000}"/>
    <cellStyle name="Normal 4 4 2 6" xfId="183" xr:uid="{00000000-0005-0000-0000-0000F7010000}"/>
    <cellStyle name="Normal 4 4 2 6 2" xfId="490" xr:uid="{00000000-0005-0000-0000-0000F8010000}"/>
    <cellStyle name="Normal 4 4 2 7" xfId="338" xr:uid="{00000000-0005-0000-0000-0000F9010000}"/>
    <cellStyle name="Normal 4 4 3" xfId="35" xr:uid="{00000000-0005-0000-0000-0000FA010000}"/>
    <cellStyle name="Normal 4 4 3 2" xfId="67" xr:uid="{00000000-0005-0000-0000-0000FB010000}"/>
    <cellStyle name="Normal 4 4 3 2 2" xfId="159" xr:uid="{00000000-0005-0000-0000-0000FC010000}"/>
    <cellStyle name="Normal 4 4 3 2 2 2" xfId="313" xr:uid="{00000000-0005-0000-0000-0000FD010000}"/>
    <cellStyle name="Normal 4 4 3 2 2 2 2" xfId="619" xr:uid="{00000000-0005-0000-0000-0000FE010000}"/>
    <cellStyle name="Normal 4 4 3 2 2 3" xfId="467" xr:uid="{00000000-0005-0000-0000-0000FF010000}"/>
    <cellStyle name="Normal 4 4 3 2 3" xfId="222" xr:uid="{00000000-0005-0000-0000-000000020000}"/>
    <cellStyle name="Normal 4 4 3 2 3 2" xfId="528" xr:uid="{00000000-0005-0000-0000-000001020000}"/>
    <cellStyle name="Normal 4 4 3 2 4" xfId="376" xr:uid="{00000000-0005-0000-0000-000002020000}"/>
    <cellStyle name="Normal 4 4 3 3" xfId="128" xr:uid="{00000000-0005-0000-0000-000003020000}"/>
    <cellStyle name="Normal 4 4 3 3 2" xfId="282" xr:uid="{00000000-0005-0000-0000-000004020000}"/>
    <cellStyle name="Normal 4 4 3 3 2 2" xfId="588" xr:uid="{00000000-0005-0000-0000-000005020000}"/>
    <cellStyle name="Normal 4 4 3 3 3" xfId="436" xr:uid="{00000000-0005-0000-0000-000006020000}"/>
    <cellStyle name="Normal 4 4 3 4" xfId="98" xr:uid="{00000000-0005-0000-0000-000007020000}"/>
    <cellStyle name="Normal 4 4 3 4 2" xfId="252" xr:uid="{00000000-0005-0000-0000-000008020000}"/>
    <cellStyle name="Normal 4 4 3 4 2 2" xfId="558" xr:uid="{00000000-0005-0000-0000-000009020000}"/>
    <cellStyle name="Normal 4 4 3 4 3" xfId="406" xr:uid="{00000000-0005-0000-0000-00000A020000}"/>
    <cellStyle name="Normal 4 4 3 5" xfId="191" xr:uid="{00000000-0005-0000-0000-00000B020000}"/>
    <cellStyle name="Normal 4 4 3 5 2" xfId="497" xr:uid="{00000000-0005-0000-0000-00000C020000}"/>
    <cellStyle name="Normal 4 4 3 6" xfId="345" xr:uid="{00000000-0005-0000-0000-00000D020000}"/>
    <cellStyle name="Normal 4 4 4" xfId="52" xr:uid="{00000000-0005-0000-0000-00000E020000}"/>
    <cellStyle name="Normal 4 4 4 2" xfId="144" xr:uid="{00000000-0005-0000-0000-00000F020000}"/>
    <cellStyle name="Normal 4 4 4 2 2" xfId="298" xr:uid="{00000000-0005-0000-0000-000010020000}"/>
    <cellStyle name="Normal 4 4 4 2 2 2" xfId="604" xr:uid="{00000000-0005-0000-0000-000011020000}"/>
    <cellStyle name="Normal 4 4 4 2 3" xfId="452" xr:uid="{00000000-0005-0000-0000-000012020000}"/>
    <cellStyle name="Normal 4 4 4 3" xfId="207" xr:uid="{00000000-0005-0000-0000-000013020000}"/>
    <cellStyle name="Normal 4 4 4 3 2" xfId="513" xr:uid="{00000000-0005-0000-0000-000014020000}"/>
    <cellStyle name="Normal 4 4 4 4" xfId="361" xr:uid="{00000000-0005-0000-0000-000015020000}"/>
    <cellStyle name="Normal 4 4 5" xfId="113" xr:uid="{00000000-0005-0000-0000-000016020000}"/>
    <cellStyle name="Normal 4 4 5 2" xfId="267" xr:uid="{00000000-0005-0000-0000-000017020000}"/>
    <cellStyle name="Normal 4 4 5 2 2" xfId="573" xr:uid="{00000000-0005-0000-0000-000018020000}"/>
    <cellStyle name="Normal 4 4 5 3" xfId="421" xr:uid="{00000000-0005-0000-0000-000019020000}"/>
    <cellStyle name="Normal 4 4 6" xfId="83" xr:uid="{00000000-0005-0000-0000-00001A020000}"/>
    <cellStyle name="Normal 4 4 6 2" xfId="237" xr:uid="{00000000-0005-0000-0000-00001B020000}"/>
    <cellStyle name="Normal 4 4 6 2 2" xfId="543" xr:uid="{00000000-0005-0000-0000-00001C020000}"/>
    <cellStyle name="Normal 4 4 6 3" xfId="391" xr:uid="{00000000-0005-0000-0000-00001D020000}"/>
    <cellStyle name="Normal 4 4 7" xfId="175" xr:uid="{00000000-0005-0000-0000-00001E020000}"/>
    <cellStyle name="Normal 4 4 7 2" xfId="482" xr:uid="{00000000-0005-0000-0000-00001F020000}"/>
    <cellStyle name="Normal 4 4 8" xfId="330" xr:uid="{00000000-0005-0000-0000-000020020000}"/>
    <cellStyle name="Normal 4 5" xfId="23" xr:uid="{00000000-0005-0000-0000-000021020000}"/>
    <cellStyle name="Normal 4 5 2" xfId="38" xr:uid="{00000000-0005-0000-0000-000022020000}"/>
    <cellStyle name="Normal 4 5 2 2" xfId="70" xr:uid="{00000000-0005-0000-0000-000023020000}"/>
    <cellStyle name="Normal 4 5 2 2 2" xfId="162" xr:uid="{00000000-0005-0000-0000-000024020000}"/>
    <cellStyle name="Normal 4 5 2 2 2 2" xfId="316" xr:uid="{00000000-0005-0000-0000-000025020000}"/>
    <cellStyle name="Normal 4 5 2 2 2 2 2" xfId="622" xr:uid="{00000000-0005-0000-0000-000026020000}"/>
    <cellStyle name="Normal 4 5 2 2 2 3" xfId="470" xr:uid="{00000000-0005-0000-0000-000027020000}"/>
    <cellStyle name="Normal 4 5 2 2 3" xfId="225" xr:uid="{00000000-0005-0000-0000-000028020000}"/>
    <cellStyle name="Normal 4 5 2 2 3 2" xfId="531" xr:uid="{00000000-0005-0000-0000-000029020000}"/>
    <cellStyle name="Normal 4 5 2 2 4" xfId="379" xr:uid="{00000000-0005-0000-0000-00002A020000}"/>
    <cellStyle name="Normal 4 5 2 3" xfId="131" xr:uid="{00000000-0005-0000-0000-00002B020000}"/>
    <cellStyle name="Normal 4 5 2 3 2" xfId="285" xr:uid="{00000000-0005-0000-0000-00002C020000}"/>
    <cellStyle name="Normal 4 5 2 3 2 2" xfId="591" xr:uid="{00000000-0005-0000-0000-00002D020000}"/>
    <cellStyle name="Normal 4 5 2 3 3" xfId="439" xr:uid="{00000000-0005-0000-0000-00002E020000}"/>
    <cellStyle name="Normal 4 5 2 4" xfId="101" xr:uid="{00000000-0005-0000-0000-00002F020000}"/>
    <cellStyle name="Normal 4 5 2 4 2" xfId="255" xr:uid="{00000000-0005-0000-0000-000030020000}"/>
    <cellStyle name="Normal 4 5 2 4 2 2" xfId="561" xr:uid="{00000000-0005-0000-0000-000031020000}"/>
    <cellStyle name="Normal 4 5 2 4 3" xfId="409" xr:uid="{00000000-0005-0000-0000-000032020000}"/>
    <cellStyle name="Normal 4 5 2 5" xfId="194" xr:uid="{00000000-0005-0000-0000-000033020000}"/>
    <cellStyle name="Normal 4 5 2 5 2" xfId="500" xr:uid="{00000000-0005-0000-0000-000034020000}"/>
    <cellStyle name="Normal 4 5 2 6" xfId="348" xr:uid="{00000000-0005-0000-0000-000035020000}"/>
    <cellStyle name="Normal 4 5 3" xfId="55" xr:uid="{00000000-0005-0000-0000-000036020000}"/>
    <cellStyle name="Normal 4 5 3 2" xfId="147" xr:uid="{00000000-0005-0000-0000-000037020000}"/>
    <cellStyle name="Normal 4 5 3 2 2" xfId="301" xr:uid="{00000000-0005-0000-0000-000038020000}"/>
    <cellStyle name="Normal 4 5 3 2 2 2" xfId="607" xr:uid="{00000000-0005-0000-0000-000039020000}"/>
    <cellStyle name="Normal 4 5 3 2 3" xfId="455" xr:uid="{00000000-0005-0000-0000-00003A020000}"/>
    <cellStyle name="Normal 4 5 3 3" xfId="210" xr:uid="{00000000-0005-0000-0000-00003B020000}"/>
    <cellStyle name="Normal 4 5 3 3 2" xfId="516" xr:uid="{00000000-0005-0000-0000-00003C020000}"/>
    <cellStyle name="Normal 4 5 3 4" xfId="364" xr:uid="{00000000-0005-0000-0000-00003D020000}"/>
    <cellStyle name="Normal 4 5 4" xfId="116" xr:uid="{00000000-0005-0000-0000-00003E020000}"/>
    <cellStyle name="Normal 4 5 4 2" xfId="270" xr:uid="{00000000-0005-0000-0000-00003F020000}"/>
    <cellStyle name="Normal 4 5 4 2 2" xfId="576" xr:uid="{00000000-0005-0000-0000-000040020000}"/>
    <cellStyle name="Normal 4 5 4 3" xfId="424" xr:uid="{00000000-0005-0000-0000-000041020000}"/>
    <cellStyle name="Normal 4 5 5" xfId="86" xr:uid="{00000000-0005-0000-0000-000042020000}"/>
    <cellStyle name="Normal 4 5 5 2" xfId="240" xr:uid="{00000000-0005-0000-0000-000043020000}"/>
    <cellStyle name="Normal 4 5 5 2 2" xfId="546" xr:uid="{00000000-0005-0000-0000-000044020000}"/>
    <cellStyle name="Normal 4 5 5 3" xfId="394" xr:uid="{00000000-0005-0000-0000-000045020000}"/>
    <cellStyle name="Normal 4 5 6" xfId="178" xr:uid="{00000000-0005-0000-0000-000046020000}"/>
    <cellStyle name="Normal 4 5 6 2" xfId="485" xr:uid="{00000000-0005-0000-0000-000047020000}"/>
    <cellStyle name="Normal 4 5 7" xfId="333" xr:uid="{00000000-0005-0000-0000-000048020000}"/>
    <cellStyle name="Normal 4 6" xfId="30" xr:uid="{00000000-0005-0000-0000-000049020000}"/>
    <cellStyle name="Normal 4 6 2" xfId="62" xr:uid="{00000000-0005-0000-0000-00004A020000}"/>
    <cellStyle name="Normal 4 6 2 2" xfId="154" xr:uid="{00000000-0005-0000-0000-00004B020000}"/>
    <cellStyle name="Normal 4 6 2 2 2" xfId="308" xr:uid="{00000000-0005-0000-0000-00004C020000}"/>
    <cellStyle name="Normal 4 6 2 2 2 2" xfId="614" xr:uid="{00000000-0005-0000-0000-00004D020000}"/>
    <cellStyle name="Normal 4 6 2 2 3" xfId="462" xr:uid="{00000000-0005-0000-0000-00004E020000}"/>
    <cellStyle name="Normal 4 6 2 3" xfId="217" xr:uid="{00000000-0005-0000-0000-00004F020000}"/>
    <cellStyle name="Normal 4 6 2 3 2" xfId="523" xr:uid="{00000000-0005-0000-0000-000050020000}"/>
    <cellStyle name="Normal 4 6 2 4" xfId="371" xr:uid="{00000000-0005-0000-0000-000051020000}"/>
    <cellStyle name="Normal 4 6 3" xfId="123" xr:uid="{00000000-0005-0000-0000-000052020000}"/>
    <cellStyle name="Normal 4 6 3 2" xfId="277" xr:uid="{00000000-0005-0000-0000-000053020000}"/>
    <cellStyle name="Normal 4 6 3 2 2" xfId="583" xr:uid="{00000000-0005-0000-0000-000054020000}"/>
    <cellStyle name="Normal 4 6 3 3" xfId="431" xr:uid="{00000000-0005-0000-0000-000055020000}"/>
    <cellStyle name="Normal 4 6 4" xfId="93" xr:uid="{00000000-0005-0000-0000-000056020000}"/>
    <cellStyle name="Normal 4 6 4 2" xfId="247" xr:uid="{00000000-0005-0000-0000-000057020000}"/>
    <cellStyle name="Normal 4 6 4 2 2" xfId="553" xr:uid="{00000000-0005-0000-0000-000058020000}"/>
    <cellStyle name="Normal 4 6 4 3" xfId="401" xr:uid="{00000000-0005-0000-0000-000059020000}"/>
    <cellStyle name="Normal 4 6 5" xfId="186" xr:uid="{00000000-0005-0000-0000-00005A020000}"/>
    <cellStyle name="Normal 4 6 5 2" xfId="492" xr:uid="{00000000-0005-0000-0000-00005B020000}"/>
    <cellStyle name="Normal 4 6 6" xfId="340" xr:uid="{00000000-0005-0000-0000-00005C020000}"/>
    <cellStyle name="Normal 4 7" xfId="47" xr:uid="{00000000-0005-0000-0000-00005D020000}"/>
    <cellStyle name="Normal 4 7 2" xfId="139" xr:uid="{00000000-0005-0000-0000-00005E020000}"/>
    <cellStyle name="Normal 4 7 2 2" xfId="293" xr:uid="{00000000-0005-0000-0000-00005F020000}"/>
    <cellStyle name="Normal 4 7 2 2 2" xfId="599" xr:uid="{00000000-0005-0000-0000-000060020000}"/>
    <cellStyle name="Normal 4 7 2 3" xfId="447" xr:uid="{00000000-0005-0000-0000-000061020000}"/>
    <cellStyle name="Normal 4 7 3" xfId="202" xr:uid="{00000000-0005-0000-0000-000062020000}"/>
    <cellStyle name="Normal 4 7 3 2" xfId="508" xr:uid="{00000000-0005-0000-0000-000063020000}"/>
    <cellStyle name="Normal 4 7 4" xfId="356" xr:uid="{00000000-0005-0000-0000-000064020000}"/>
    <cellStyle name="Normal 4 8" xfId="108" xr:uid="{00000000-0005-0000-0000-000065020000}"/>
    <cellStyle name="Normal 4 8 2" xfId="262" xr:uid="{00000000-0005-0000-0000-000066020000}"/>
    <cellStyle name="Normal 4 8 2 2" xfId="568" xr:uid="{00000000-0005-0000-0000-000067020000}"/>
    <cellStyle name="Normal 4 8 3" xfId="416" xr:uid="{00000000-0005-0000-0000-000068020000}"/>
    <cellStyle name="Normal 4 9" xfId="78" xr:uid="{00000000-0005-0000-0000-000069020000}"/>
    <cellStyle name="Normal 4 9 2" xfId="232" xr:uid="{00000000-0005-0000-0000-00006A020000}"/>
    <cellStyle name="Normal 4 9 2 2" xfId="538" xr:uid="{00000000-0005-0000-0000-00006B020000}"/>
    <cellStyle name="Normal 4 9 3" xfId="386" xr:uid="{00000000-0005-0000-0000-00006C020000}"/>
    <cellStyle name="Normal 5" xfId="6" xr:uid="{00000000-0005-0000-0000-00006D020000}"/>
    <cellStyle name="Normal 6" xfId="7" xr:uid="{00000000-0005-0000-0000-00006E020000}"/>
    <cellStyle name="Normal 6 2" xfId="8" xr:uid="{00000000-0005-0000-0000-00006F020000}"/>
    <cellStyle name="Normal 7" xfId="9" xr:uid="{00000000-0005-0000-0000-000070020000}"/>
    <cellStyle name="Normal 8" xfId="10" xr:uid="{00000000-0005-0000-0000-000071020000}"/>
    <cellStyle name="Normal 8 2" xfId="11" xr:uid="{00000000-0005-0000-0000-000072020000}"/>
    <cellStyle name="Normal 9" xfId="12" xr:uid="{00000000-0005-0000-0000-000073020000}"/>
    <cellStyle name="Normal_All Commitments" xfId="13" xr:uid="{00000000-0005-0000-0000-00007402000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C0C0C0"/>
      <color rgb="FFCCECFF"/>
      <color rgb="FFFF66FF"/>
      <color rgb="FF33CC33"/>
      <color rgb="FF00FF99"/>
      <color rgb="FFFFFF99"/>
      <color rgb="FFFEF6F0"/>
      <color rgb="FF33CCCC"/>
      <color rgb="FF00B05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Brighton &amp; Hove Housing Trajectory as at 1st April 2009</a:t>
            </a:r>
          </a:p>
        </c:rich>
      </c:tx>
      <c:overlay val="0"/>
      <c:spPr>
        <a:noFill/>
        <a:ln w="25400">
          <a:noFill/>
        </a:ln>
      </c:spPr>
    </c:title>
    <c:autoTitleDeleted val="0"/>
    <c:plotArea>
      <c:layout/>
      <c:barChart>
        <c:barDir val="col"/>
        <c:grouping val="stacked"/>
        <c:varyColors val="0"/>
        <c:ser>
          <c:idx val="0"/>
          <c:order val="0"/>
          <c:spPr>
            <a:solidFill>
              <a:srgbClr val="333399"/>
            </a:solidFill>
            <a:ln w="12700">
              <a:solidFill>
                <a:srgbClr val="000000"/>
              </a:solidFill>
              <a:prstDash val="solid"/>
            </a:ln>
          </c:spPr>
          <c:invertIfNegative val="0"/>
          <c:val>
            <c:numRef>
              <c:f>'[1]Trajectory Residual Aff House'!#REF!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'[1]Trajectory Residual Aff House'!#REF!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'[1]Trajectory Residual Aff House'!#REF!</c15:sqref>
                        </c15:formulaRef>
                      </c:ext>
                    </c:extLst>
                    <c:strCache>
                      <c:ptCount val="1"/>
                      <c:pt idx="0">
                        <c:v>#REF!</c:v>
                      </c:pt>
                    </c:strCache>
                  </c:strRef>
                </c15:cat>
              </c15:filteredCategoryTitle>
            </c:ext>
            <c:ext xmlns:c16="http://schemas.microsoft.com/office/drawing/2014/chart" uri="{C3380CC4-5D6E-409C-BE32-E72D297353CC}">
              <c16:uniqueId val="{00000000-1774-4CF0-BE86-80F184030FCF}"/>
            </c:ext>
          </c:extLst>
        </c:ser>
        <c:ser>
          <c:idx val="1"/>
          <c:order val="1"/>
          <c:spPr>
            <a:solidFill>
              <a:srgbClr val="CCCCFF"/>
            </a:solidFill>
            <a:ln w="12700">
              <a:solidFill>
                <a:srgbClr val="000000"/>
              </a:solidFill>
              <a:prstDash val="solid"/>
            </a:ln>
          </c:spPr>
          <c:invertIfNegative val="0"/>
          <c:val>
            <c:numRef>
              <c:f>'[1]Trajectory Residual Aff House'!#REF!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'[1]Trajectory Residual Aff House'!#REF!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'[1]Trajectory Residual Aff House'!#REF!</c15:sqref>
                        </c15:formulaRef>
                      </c:ext>
                    </c:extLst>
                    <c:strCache>
                      <c:ptCount val="1"/>
                      <c:pt idx="0">
                        <c:v>#REF!</c:v>
                      </c:pt>
                    </c:strCache>
                  </c:strRef>
                </c15:cat>
              </c15:filteredCategoryTitle>
            </c:ext>
            <c:ext xmlns:c16="http://schemas.microsoft.com/office/drawing/2014/chart" uri="{C3380CC4-5D6E-409C-BE32-E72D297353CC}">
              <c16:uniqueId val="{00000001-1774-4CF0-BE86-80F184030FCF}"/>
            </c:ext>
          </c:extLst>
        </c:ser>
        <c:ser>
          <c:idx val="2"/>
          <c:order val="2"/>
          <c:spPr>
            <a:solidFill>
              <a:srgbClr val="99CC00"/>
            </a:solidFill>
            <a:ln w="12700">
              <a:solidFill>
                <a:srgbClr val="000000"/>
              </a:solidFill>
              <a:prstDash val="solid"/>
            </a:ln>
          </c:spPr>
          <c:invertIfNegative val="0"/>
          <c:val>
            <c:numRef>
              <c:f>'[1]Trajectory Residual Aff House'!#REF!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'[1]Trajectory Residual Aff House'!#REF!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'[1]Trajectory Residual Aff House'!#REF!</c15:sqref>
                        </c15:formulaRef>
                      </c:ext>
                    </c:extLst>
                    <c:strCache>
                      <c:ptCount val="1"/>
                      <c:pt idx="0">
                        <c:v>#REF!</c:v>
                      </c:pt>
                    </c:strCache>
                  </c:strRef>
                </c15:cat>
              </c15:filteredCategoryTitle>
            </c:ext>
            <c:ext xmlns:c16="http://schemas.microsoft.com/office/drawing/2014/chart" uri="{C3380CC4-5D6E-409C-BE32-E72D297353CC}">
              <c16:uniqueId val="{00000002-1774-4CF0-BE86-80F184030FCF}"/>
            </c:ext>
          </c:extLst>
        </c:ser>
        <c:dLbls>
          <c:showLegendKey val="0"/>
          <c:showVal val="0"/>
          <c:showCatName val="0"/>
          <c:showSerName val="0"/>
          <c:showPercent val="0"/>
          <c:showBubbleSize val="0"/>
        </c:dLbls>
        <c:gapWidth val="150"/>
        <c:overlap val="100"/>
        <c:axId val="100874880"/>
        <c:axId val="100881152"/>
      </c:barChart>
      <c:lineChart>
        <c:grouping val="standard"/>
        <c:varyColors val="0"/>
        <c:ser>
          <c:idx val="3"/>
          <c:order val="3"/>
          <c:spPr>
            <a:ln w="38100">
              <a:solidFill>
                <a:srgbClr val="FF0000"/>
              </a:solidFill>
              <a:prstDash val="solid"/>
            </a:ln>
          </c:spPr>
          <c:marker>
            <c:symbol val="none"/>
          </c:marker>
          <c:val>
            <c:numRef>
              <c:f>'[1]Trajectory Residual Aff House'!#REF!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'[1]Trajectory Residual Aff House'!#REF!</c15:sqref>
                        </c15:formulaRef>
                      </c:ext>
                    </c:extLst>
                    <c:strCache>
                      <c:ptCount val="1"/>
                      <c:pt idx="0">
                        <c:v>#REF!</c:v>
                      </c:pt>
                    </c:strCache>
                  </c:strRef>
                </c15:tx>
              </c15:filteredSeriesTitle>
            </c:ext>
            <c:ext xmlns:c16="http://schemas.microsoft.com/office/drawing/2014/chart" uri="{C3380CC4-5D6E-409C-BE32-E72D297353CC}">
              <c16:uniqueId val="{00000003-1774-4CF0-BE86-80F184030FCF}"/>
            </c:ext>
          </c:extLst>
        </c:ser>
        <c:dLbls>
          <c:showLegendKey val="0"/>
          <c:showVal val="0"/>
          <c:showCatName val="0"/>
          <c:showSerName val="0"/>
          <c:showPercent val="0"/>
          <c:showBubbleSize val="0"/>
        </c:dLbls>
        <c:marker val="1"/>
        <c:smooth val="0"/>
        <c:axId val="100883072"/>
        <c:axId val="100884864"/>
      </c:lineChart>
      <c:catAx>
        <c:axId val="10087488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Year</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00881152"/>
        <c:crosses val="autoZero"/>
        <c:auto val="0"/>
        <c:lblAlgn val="ctr"/>
        <c:lblOffset val="100"/>
        <c:tickLblSkip val="1"/>
        <c:tickMarkSkip val="1"/>
        <c:noMultiLvlLbl val="0"/>
      </c:catAx>
      <c:valAx>
        <c:axId val="100881152"/>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Units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00874880"/>
        <c:crosses val="autoZero"/>
        <c:crossBetween val="between"/>
      </c:valAx>
      <c:catAx>
        <c:axId val="100883072"/>
        <c:scaling>
          <c:orientation val="minMax"/>
        </c:scaling>
        <c:delete val="1"/>
        <c:axPos val="b"/>
        <c:majorTickMark val="out"/>
        <c:minorTickMark val="none"/>
        <c:tickLblPos val="nextTo"/>
        <c:crossAx val="100884864"/>
        <c:crosses val="autoZero"/>
        <c:auto val="1"/>
        <c:lblAlgn val="ctr"/>
        <c:lblOffset val="100"/>
        <c:noMultiLvlLbl val="0"/>
      </c:catAx>
      <c:valAx>
        <c:axId val="100884864"/>
        <c:scaling>
          <c:orientation val="minMax"/>
        </c:scaling>
        <c:delete val="1"/>
        <c:axPos val="r"/>
        <c:numFmt formatCode="General" sourceLinked="1"/>
        <c:majorTickMark val="out"/>
        <c:minorTickMark val="none"/>
        <c:tickLblPos val="nextTo"/>
        <c:crossAx val="100883072"/>
        <c:crosses val="max"/>
        <c:crossBetween val="between"/>
      </c:valAx>
      <c:spPr>
        <a:solidFill>
          <a:srgbClr val="C0C0C0"/>
        </a:solidFill>
        <a:ln w="381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76200</xdr:colOff>
      <xdr:row>1</xdr:row>
      <xdr:rowOff>0</xdr:rowOff>
    </xdr:from>
    <xdr:to>
      <xdr:col>16</xdr:col>
      <xdr:colOff>152400</xdr:colOff>
      <xdr:row>1</xdr:row>
      <xdr:rowOff>0</xdr:rowOff>
    </xdr:to>
    <xdr:graphicFrame macro="">
      <xdr:nvGraphicFramePr>
        <xdr:cNvPr id="3718234" name="Chart 1">
          <a:extLst>
            <a:ext uri="{FF2B5EF4-FFF2-40B4-BE49-F238E27FC236}">
              <a16:creationId xmlns:a16="http://schemas.microsoft.com/office/drawing/2014/main" id="{00000000-0008-0000-0200-00005ABC3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23</xdr:col>
      <xdr:colOff>0</xdr:colOff>
      <xdr:row>25</xdr:row>
      <xdr:rowOff>0</xdr:rowOff>
    </xdr:from>
    <xdr:to>
      <xdr:col>46</xdr:col>
      <xdr:colOff>275060</xdr:colOff>
      <xdr:row>73</xdr:row>
      <xdr:rowOff>8076</xdr:rowOff>
    </xdr:to>
    <xdr:pic>
      <xdr:nvPicPr>
        <xdr:cNvPr id="2" name="Picture 1">
          <a:extLst>
            <a:ext uri="{FF2B5EF4-FFF2-40B4-BE49-F238E27FC236}">
              <a16:creationId xmlns:a16="http://schemas.microsoft.com/office/drawing/2014/main" id="{1EF152DF-AB23-B111-C742-2785A88069A0}"/>
            </a:ext>
          </a:extLst>
        </xdr:cNvPr>
        <xdr:cNvPicPr>
          <a:picLocks noChangeAspect="1"/>
        </xdr:cNvPicPr>
      </xdr:nvPicPr>
      <xdr:blipFill>
        <a:blip xmlns:r="http://schemas.openxmlformats.org/officeDocument/2006/relationships" r:embed="rId2"/>
        <a:stretch>
          <a:fillRect/>
        </a:stretch>
      </xdr:blipFill>
      <xdr:spPr>
        <a:xfrm>
          <a:off x="18838333" y="402167"/>
          <a:ext cx="14893819" cy="966325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BBBFE-BAB4-4499-9B0D-8AD93119470C}">
  <dimension ref="A1:B10"/>
  <sheetViews>
    <sheetView tabSelected="1" topLeftCell="A6" workbookViewId="0">
      <selection activeCell="B8" sqref="B8"/>
    </sheetView>
  </sheetViews>
  <sheetFormatPr defaultRowHeight="12.5" x14ac:dyDescent="0.25"/>
  <cols>
    <col min="1" max="1" width="35.7265625" bestFit="1" customWidth="1"/>
    <col min="2" max="2" width="87.81640625" bestFit="1" customWidth="1"/>
  </cols>
  <sheetData>
    <row r="1" spans="1:2" ht="14" x14ac:dyDescent="0.25">
      <c r="A1" s="102" t="s">
        <v>0</v>
      </c>
      <c r="B1" s="102" t="s">
        <v>1</v>
      </c>
    </row>
    <row r="2" spans="1:2" ht="37.5" x14ac:dyDescent="0.25">
      <c r="A2" s="103" t="s">
        <v>2</v>
      </c>
      <c r="B2" s="104" t="s">
        <v>3</v>
      </c>
    </row>
    <row r="3" spans="1:2" ht="25" x14ac:dyDescent="0.25">
      <c r="A3" s="103" t="s">
        <v>4</v>
      </c>
      <c r="B3" s="104" t="s">
        <v>5</v>
      </c>
    </row>
    <row r="4" spans="1:2" ht="37.5" x14ac:dyDescent="0.25">
      <c r="A4" s="103" t="s">
        <v>6</v>
      </c>
      <c r="B4" s="104" t="s">
        <v>7</v>
      </c>
    </row>
    <row r="5" spans="1:2" ht="25" x14ac:dyDescent="0.25">
      <c r="A5" s="103" t="s">
        <v>8</v>
      </c>
      <c r="B5" s="104" t="s">
        <v>9</v>
      </c>
    </row>
    <row r="6" spans="1:2" ht="25" x14ac:dyDescent="0.25">
      <c r="A6" s="103" t="s">
        <v>10</v>
      </c>
      <c r="B6" s="104" t="s">
        <v>11</v>
      </c>
    </row>
    <row r="7" spans="1:2" ht="100" x14ac:dyDescent="0.25">
      <c r="A7" s="103" t="s">
        <v>12</v>
      </c>
      <c r="B7" s="104" t="s">
        <v>13</v>
      </c>
    </row>
    <row r="8" spans="1:2" ht="62.5" x14ac:dyDescent="0.25">
      <c r="A8" s="103" t="s">
        <v>14</v>
      </c>
      <c r="B8" s="104" t="s">
        <v>15</v>
      </c>
    </row>
    <row r="9" spans="1:2" ht="350" x14ac:dyDescent="0.25">
      <c r="A9" s="103" t="s">
        <v>16</v>
      </c>
      <c r="B9" s="104" t="s">
        <v>17</v>
      </c>
    </row>
    <row r="10" spans="1:2" ht="312.5" x14ac:dyDescent="0.25">
      <c r="A10" s="103" t="s">
        <v>18</v>
      </c>
      <c r="B10" s="104" t="s">
        <v>19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EF5D6-3538-4FF1-B675-CF6847E4FB42}">
  <dimension ref="A1:O23"/>
  <sheetViews>
    <sheetView workbookViewId="0">
      <selection activeCell="E7" sqref="E7"/>
    </sheetView>
  </sheetViews>
  <sheetFormatPr defaultColWidth="9.1796875" defaultRowHeight="15.5" x14ac:dyDescent="0.35"/>
  <cols>
    <col min="1" max="1" width="50.7265625" style="2" customWidth="1"/>
    <col min="2" max="2" width="20.7265625" style="3" customWidth="1"/>
    <col min="3" max="3" width="9.1796875" style="2"/>
    <col min="4" max="4" width="2.453125" style="2" bestFit="1" customWidth="1"/>
    <col min="5" max="5" width="38.81640625" style="2" bestFit="1" customWidth="1"/>
    <col min="6" max="16384" width="9.1796875" style="2"/>
  </cols>
  <sheetData>
    <row r="1" spans="1:15" x14ac:dyDescent="0.35">
      <c r="A1" s="1" t="s">
        <v>377</v>
      </c>
    </row>
    <row r="3" spans="1:15" x14ac:dyDescent="0.35">
      <c r="A3" s="5"/>
      <c r="B3" s="6" t="s">
        <v>378</v>
      </c>
      <c r="D3" s="4" t="s">
        <v>379</v>
      </c>
    </row>
    <row r="4" spans="1:15" x14ac:dyDescent="0.35">
      <c r="A4" s="5" t="s">
        <v>380</v>
      </c>
      <c r="B4" s="7">
        <f>2487*5</f>
        <v>12435</v>
      </c>
      <c r="D4" s="2" t="s">
        <v>381</v>
      </c>
      <c r="E4" s="2" t="s">
        <v>382</v>
      </c>
      <c r="F4" s="8"/>
    </row>
    <row r="5" spans="1:15" x14ac:dyDescent="0.35">
      <c r="A5" s="5" t="s">
        <v>383</v>
      </c>
      <c r="B5" s="7">
        <v>2487</v>
      </c>
      <c r="D5" s="2" t="s">
        <v>384</v>
      </c>
      <c r="E5" s="2" t="s">
        <v>385</v>
      </c>
      <c r="F5" s="9"/>
      <c r="O5" s="27"/>
    </row>
    <row r="6" spans="1:15" x14ac:dyDescent="0.35">
      <c r="A6" s="10" t="s">
        <v>386</v>
      </c>
      <c r="B6" s="11">
        <f>B4+B5</f>
        <v>14922</v>
      </c>
      <c r="C6" s="8"/>
      <c r="D6" s="8" t="s">
        <v>387</v>
      </c>
      <c r="E6" s="12" t="s">
        <v>388</v>
      </c>
      <c r="F6" s="13"/>
    </row>
    <row r="7" spans="1:15" x14ac:dyDescent="0.35">
      <c r="A7" s="10" t="s">
        <v>389</v>
      </c>
      <c r="B7" s="11">
        <f>B6/5</f>
        <v>2984.4</v>
      </c>
      <c r="C7" s="8"/>
      <c r="D7" s="8" t="s">
        <v>390</v>
      </c>
      <c r="E7" s="12" t="s">
        <v>391</v>
      </c>
      <c r="F7" s="13"/>
    </row>
    <row r="8" spans="1:15" x14ac:dyDescent="0.35">
      <c r="A8" s="5"/>
      <c r="B8" s="7"/>
      <c r="F8" s="8"/>
    </row>
    <row r="9" spans="1:15" x14ac:dyDescent="0.35">
      <c r="A9" s="14" t="s">
        <v>392</v>
      </c>
      <c r="B9" s="15"/>
      <c r="E9" s="4"/>
      <c r="F9" s="8"/>
    </row>
    <row r="10" spans="1:15" x14ac:dyDescent="0.35">
      <c r="A10" s="28" t="s">
        <v>393</v>
      </c>
      <c r="B10" s="7">
        <f>'Summary Table '!D41</f>
        <v>4085.6</v>
      </c>
      <c r="D10" s="2" t="s">
        <v>394</v>
      </c>
      <c r="E10" s="16" t="s">
        <v>395</v>
      </c>
      <c r="F10" s="9"/>
    </row>
    <row r="11" spans="1:15" x14ac:dyDescent="0.35">
      <c r="A11" s="28" t="s">
        <v>396</v>
      </c>
      <c r="B11" s="7">
        <f>'Summary Table '!D48</f>
        <v>394.40000000000003</v>
      </c>
      <c r="D11" s="2" t="s">
        <v>397</v>
      </c>
      <c r="E11" s="16" t="s">
        <v>398</v>
      </c>
      <c r="F11" s="9"/>
    </row>
    <row r="12" spans="1:15" x14ac:dyDescent="0.35">
      <c r="A12" s="14" t="s">
        <v>105</v>
      </c>
      <c r="B12" s="15">
        <f>SUM(B10:B11)</f>
        <v>4480</v>
      </c>
      <c r="D12" s="2" t="s">
        <v>399</v>
      </c>
      <c r="E12" s="17" t="s">
        <v>400</v>
      </c>
      <c r="F12" s="9"/>
    </row>
    <row r="13" spans="1:15" x14ac:dyDescent="0.35">
      <c r="A13" s="14"/>
      <c r="B13" s="7"/>
      <c r="E13" s="18"/>
      <c r="F13" s="8"/>
    </row>
    <row r="14" spans="1:15" x14ac:dyDescent="0.35">
      <c r="A14" s="14" t="s">
        <v>401</v>
      </c>
      <c r="B14" s="15">
        <f>B12-B6</f>
        <v>-10442</v>
      </c>
      <c r="D14" s="2" t="s">
        <v>402</v>
      </c>
      <c r="E14" s="12" t="s">
        <v>403</v>
      </c>
      <c r="F14" s="19"/>
    </row>
    <row r="15" spans="1:15" x14ac:dyDescent="0.35">
      <c r="A15" s="10" t="s">
        <v>404</v>
      </c>
      <c r="B15" s="20">
        <f>B12/B7</f>
        <v>1.5011392574721887</v>
      </c>
      <c r="D15" s="2" t="s">
        <v>405</v>
      </c>
      <c r="E15" s="2" t="s">
        <v>406</v>
      </c>
    </row>
    <row r="23" spans="1:1" x14ac:dyDescent="0.35">
      <c r="A23" s="2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25"/>
  <sheetViews>
    <sheetView zoomScale="90" zoomScaleNormal="90" workbookViewId="0">
      <selection sqref="A1:B9"/>
    </sheetView>
  </sheetViews>
  <sheetFormatPr defaultColWidth="9.1796875" defaultRowHeight="16" x14ac:dyDescent="0.5"/>
  <cols>
    <col min="1" max="1" width="13.1796875" style="29" customWidth="1"/>
    <col min="2" max="2" width="18.81640625" style="29" customWidth="1"/>
    <col min="3" max="3" width="11.54296875" style="29" bestFit="1" customWidth="1"/>
    <col min="4" max="4" width="12" style="29" bestFit="1" customWidth="1"/>
    <col min="5" max="5" width="10.453125" style="29" bestFit="1" customWidth="1"/>
    <col min="6" max="7" width="11.54296875" style="29" customWidth="1"/>
    <col min="8" max="10" width="10.81640625" style="29" bestFit="1" customWidth="1"/>
    <col min="11" max="11" width="14.1796875" style="29" customWidth="1"/>
    <col min="12" max="14" width="10.81640625" style="29" bestFit="1" customWidth="1"/>
    <col min="15" max="16" width="11.1796875" style="29" bestFit="1" customWidth="1"/>
    <col min="17" max="17" width="11.1796875" style="29" customWidth="1"/>
    <col min="18" max="20" width="11.54296875" style="29" bestFit="1" customWidth="1"/>
    <col min="21" max="21" width="9.26953125" style="29" bestFit="1" customWidth="1"/>
    <col min="22" max="22" width="14.26953125" style="60" customWidth="1"/>
    <col min="23" max="23" width="9.26953125" style="60" customWidth="1"/>
    <col min="24" max="24" width="9.26953125" style="29" bestFit="1" customWidth="1"/>
    <col min="25" max="16384" width="9.1796875" style="29"/>
  </cols>
  <sheetData>
    <row r="1" spans="1:37" ht="19" thickBot="1" x14ac:dyDescent="0.6">
      <c r="A1" s="464" t="s">
        <v>20</v>
      </c>
      <c r="B1" s="465"/>
      <c r="C1" s="79"/>
      <c r="D1" s="80"/>
      <c r="E1" s="80"/>
      <c r="F1" s="80"/>
      <c r="G1" s="80"/>
      <c r="H1" s="80"/>
      <c r="I1" s="80"/>
      <c r="J1" s="80"/>
      <c r="K1" s="80"/>
      <c r="L1" s="80"/>
      <c r="M1" s="80"/>
      <c r="N1" s="80"/>
      <c r="O1" s="80"/>
      <c r="P1" s="80"/>
      <c r="Q1" s="80"/>
      <c r="R1" s="80"/>
      <c r="S1" s="80"/>
      <c r="T1" s="80"/>
      <c r="U1" s="80"/>
      <c r="V1" s="80"/>
      <c r="W1" s="81"/>
      <c r="X1" s="81"/>
      <c r="Y1" s="82"/>
      <c r="Z1" s="82"/>
      <c r="AA1" s="82"/>
      <c r="AB1" s="82"/>
      <c r="AC1" s="82"/>
      <c r="AD1" s="82"/>
      <c r="AE1" s="82"/>
      <c r="AF1" s="82"/>
      <c r="AG1" s="83"/>
    </row>
    <row r="2" spans="1:37" ht="39.75" customHeight="1" thickBot="1" x14ac:dyDescent="0.55000000000000004">
      <c r="A2" s="466"/>
      <c r="B2" s="467"/>
      <c r="C2" s="490" t="s">
        <v>21</v>
      </c>
      <c r="D2" s="491"/>
      <c r="E2" s="491"/>
      <c r="F2" s="491"/>
      <c r="G2" s="491"/>
      <c r="H2" s="491"/>
      <c r="I2" s="491"/>
      <c r="J2" s="491"/>
      <c r="K2" s="491"/>
      <c r="L2" s="491"/>
      <c r="M2" s="491"/>
      <c r="N2" s="491"/>
      <c r="O2" s="491"/>
      <c r="P2" s="492"/>
      <c r="Q2" s="30" t="s">
        <v>22</v>
      </c>
      <c r="R2" s="475" t="s">
        <v>23</v>
      </c>
      <c r="S2" s="476"/>
      <c r="T2" s="476"/>
      <c r="U2" s="476"/>
      <c r="V2" s="477"/>
      <c r="W2" s="478" t="s">
        <v>24</v>
      </c>
      <c r="X2" s="479"/>
      <c r="Y2" s="479"/>
      <c r="Z2" s="479"/>
      <c r="AA2" s="480"/>
      <c r="AB2" s="481" t="s">
        <v>25</v>
      </c>
      <c r="AC2" s="482"/>
      <c r="AD2" s="482"/>
      <c r="AE2" s="482"/>
      <c r="AF2" s="482"/>
      <c r="AG2" s="483"/>
    </row>
    <row r="3" spans="1:37" ht="12.75" customHeight="1" x14ac:dyDescent="0.5">
      <c r="A3" s="462" t="s">
        <v>26</v>
      </c>
      <c r="B3" s="462"/>
      <c r="C3" s="459" t="s">
        <v>27</v>
      </c>
      <c r="D3" s="457" t="s">
        <v>28</v>
      </c>
      <c r="E3" s="468" t="s">
        <v>29</v>
      </c>
      <c r="F3" s="468" t="s">
        <v>30</v>
      </c>
      <c r="G3" s="468" t="s">
        <v>31</v>
      </c>
      <c r="H3" s="468" t="s">
        <v>32</v>
      </c>
      <c r="I3" s="470" t="s">
        <v>33</v>
      </c>
      <c r="J3" s="468" t="s">
        <v>34</v>
      </c>
      <c r="K3" s="468" t="s">
        <v>35</v>
      </c>
      <c r="L3" s="457" t="s">
        <v>36</v>
      </c>
      <c r="M3" s="455" t="s">
        <v>37</v>
      </c>
      <c r="N3" s="455" t="s">
        <v>38</v>
      </c>
      <c r="O3" s="455" t="s">
        <v>39</v>
      </c>
      <c r="P3" s="455" t="s">
        <v>40</v>
      </c>
      <c r="Q3" s="455" t="s">
        <v>41</v>
      </c>
      <c r="R3" s="455" t="s">
        <v>42</v>
      </c>
      <c r="S3" s="455" t="s">
        <v>43</v>
      </c>
      <c r="T3" s="455" t="s">
        <v>44</v>
      </c>
      <c r="U3" s="455" t="s">
        <v>45</v>
      </c>
      <c r="V3" s="453" t="s">
        <v>46</v>
      </c>
      <c r="W3" s="453" t="s">
        <v>47</v>
      </c>
      <c r="X3" s="453" t="s">
        <v>48</v>
      </c>
      <c r="Y3" s="453" t="s">
        <v>49</v>
      </c>
      <c r="Z3" s="453" t="s">
        <v>50</v>
      </c>
      <c r="AA3" s="453" t="s">
        <v>51</v>
      </c>
      <c r="AB3" s="453" t="s">
        <v>52</v>
      </c>
      <c r="AC3" s="453" t="s">
        <v>53</v>
      </c>
      <c r="AD3" s="453" t="s">
        <v>54</v>
      </c>
      <c r="AE3" s="453" t="s">
        <v>55</v>
      </c>
      <c r="AF3" s="453" t="s">
        <v>56</v>
      </c>
      <c r="AG3" s="453" t="s">
        <v>57</v>
      </c>
    </row>
    <row r="4" spans="1:37" ht="15.75" customHeight="1" thickBot="1" x14ac:dyDescent="0.55000000000000004">
      <c r="A4" s="463"/>
      <c r="B4" s="463"/>
      <c r="C4" s="460"/>
      <c r="D4" s="458"/>
      <c r="E4" s="469"/>
      <c r="F4" s="469"/>
      <c r="G4" s="469"/>
      <c r="H4" s="469"/>
      <c r="I4" s="471"/>
      <c r="J4" s="469"/>
      <c r="K4" s="469"/>
      <c r="L4" s="458"/>
      <c r="M4" s="456"/>
      <c r="N4" s="456"/>
      <c r="O4" s="456"/>
      <c r="P4" s="456"/>
      <c r="Q4" s="456"/>
      <c r="R4" s="456"/>
      <c r="S4" s="456"/>
      <c r="T4" s="456"/>
      <c r="U4" s="456"/>
      <c r="V4" s="454"/>
      <c r="W4" s="454"/>
      <c r="X4" s="454"/>
      <c r="Y4" s="454"/>
      <c r="Z4" s="454"/>
      <c r="AA4" s="454"/>
      <c r="AB4" s="454"/>
      <c r="AC4" s="454"/>
      <c r="AD4" s="454"/>
      <c r="AE4" s="454"/>
      <c r="AF4" s="454"/>
      <c r="AG4" s="454"/>
    </row>
    <row r="5" spans="1:37" ht="68.25" customHeight="1" thickBot="1" x14ac:dyDescent="0.55000000000000004">
      <c r="A5" s="31"/>
      <c r="B5" s="84" t="s">
        <v>58</v>
      </c>
      <c r="C5" s="33">
        <v>8</v>
      </c>
      <c r="D5" s="33">
        <v>66</v>
      </c>
      <c r="E5" s="34">
        <v>113</v>
      </c>
      <c r="F5" s="34">
        <v>163</v>
      </c>
      <c r="G5" s="34">
        <v>132</v>
      </c>
      <c r="H5" s="35">
        <v>99</v>
      </c>
      <c r="I5" s="35">
        <v>56</v>
      </c>
      <c r="J5" s="35">
        <v>96</v>
      </c>
      <c r="K5" s="35">
        <v>80</v>
      </c>
      <c r="L5" s="34">
        <v>179</v>
      </c>
      <c r="M5" s="33">
        <v>152</v>
      </c>
      <c r="N5" s="36">
        <v>479</v>
      </c>
      <c r="O5" s="35">
        <v>172</v>
      </c>
      <c r="P5" s="35">
        <v>318</v>
      </c>
      <c r="Q5" s="35">
        <v>208</v>
      </c>
      <c r="R5" s="37"/>
      <c r="S5" s="37"/>
      <c r="T5" s="37"/>
      <c r="U5" s="37"/>
      <c r="V5" s="37"/>
      <c r="W5" s="37"/>
      <c r="X5" s="37"/>
      <c r="Y5" s="37"/>
      <c r="Z5" s="38"/>
      <c r="AA5" s="39"/>
      <c r="AB5" s="39"/>
      <c r="AC5" s="39"/>
      <c r="AD5" s="39"/>
      <c r="AE5" s="39"/>
      <c r="AF5" s="39"/>
      <c r="AG5" s="39"/>
    </row>
    <row r="6" spans="1:37" ht="68.25" customHeight="1" thickBot="1" x14ac:dyDescent="0.55000000000000004">
      <c r="A6" s="39"/>
      <c r="B6" s="43" t="s">
        <v>59</v>
      </c>
      <c r="C6" s="40"/>
      <c r="D6" s="39"/>
      <c r="E6" s="37"/>
      <c r="F6" s="37"/>
      <c r="G6" s="37"/>
      <c r="H6" s="37"/>
      <c r="I6" s="41"/>
      <c r="J6" s="42"/>
      <c r="K6" s="42"/>
      <c r="L6" s="41"/>
      <c r="N6" s="43"/>
      <c r="O6" s="43"/>
      <c r="P6" s="43"/>
      <c r="Q6" s="43"/>
      <c r="R6" s="33">
        <f t="shared" ref="R6:AG6" si="0">O16</f>
        <v>566.81999999999994</v>
      </c>
      <c r="S6" s="33">
        <f t="shared" si="0"/>
        <v>853.22</v>
      </c>
      <c r="T6" s="33">
        <f t="shared" si="0"/>
        <v>604.52</v>
      </c>
      <c r="U6" s="33">
        <f t="shared" si="0"/>
        <v>935.52</v>
      </c>
      <c r="V6" s="33">
        <f t="shared" si="0"/>
        <v>1125.52</v>
      </c>
      <c r="W6" s="33">
        <f t="shared" si="0"/>
        <v>878.2</v>
      </c>
      <c r="X6" s="33">
        <f t="shared" si="0"/>
        <v>878.2</v>
      </c>
      <c r="Y6" s="33">
        <f t="shared" si="0"/>
        <v>878.2</v>
      </c>
      <c r="Z6" s="33">
        <f t="shared" si="0"/>
        <v>878.2</v>
      </c>
      <c r="AA6" s="33">
        <f t="shared" si="0"/>
        <v>878.2</v>
      </c>
      <c r="AB6" s="33">
        <f t="shared" si="0"/>
        <v>257.16666666666669</v>
      </c>
      <c r="AC6" s="33">
        <f t="shared" si="0"/>
        <v>327</v>
      </c>
      <c r="AD6" s="33">
        <f t="shared" si="0"/>
        <v>327</v>
      </c>
      <c r="AE6" s="33">
        <f t="shared" si="0"/>
        <v>327</v>
      </c>
      <c r="AF6" s="33">
        <f t="shared" si="0"/>
        <v>327</v>
      </c>
      <c r="AG6" s="33">
        <f t="shared" si="0"/>
        <v>327</v>
      </c>
    </row>
    <row r="7" spans="1:37" ht="68.25" customHeight="1" thickBot="1" x14ac:dyDescent="0.55000000000000004">
      <c r="A7" s="32"/>
      <c r="B7" s="43" t="s">
        <v>60</v>
      </c>
      <c r="C7" s="45">
        <v>275</v>
      </c>
      <c r="D7" s="34">
        <v>243</v>
      </c>
      <c r="E7" s="33">
        <v>261</v>
      </c>
      <c r="F7" s="46">
        <v>273</v>
      </c>
      <c r="G7" s="46">
        <v>449</v>
      </c>
      <c r="H7" s="47">
        <v>588</v>
      </c>
      <c r="I7" s="48">
        <v>283</v>
      </c>
      <c r="J7" s="48">
        <v>348</v>
      </c>
      <c r="K7" s="48">
        <v>300</v>
      </c>
      <c r="L7" s="48">
        <v>379</v>
      </c>
      <c r="M7" s="33">
        <v>327</v>
      </c>
      <c r="N7" s="33">
        <v>594</v>
      </c>
      <c r="O7" s="48">
        <v>688</v>
      </c>
      <c r="P7" s="48">
        <v>757</v>
      </c>
      <c r="Q7" s="48">
        <v>1090</v>
      </c>
      <c r="R7" s="49"/>
      <c r="S7" s="49"/>
      <c r="T7" s="49"/>
      <c r="U7" s="49"/>
      <c r="V7" s="49"/>
      <c r="W7" s="49"/>
      <c r="X7" s="49"/>
      <c r="Y7" s="49"/>
      <c r="Z7" s="38"/>
      <c r="AA7" s="39"/>
      <c r="AB7" s="39"/>
      <c r="AC7" s="39"/>
      <c r="AD7" s="39"/>
      <c r="AE7" s="39"/>
      <c r="AF7" s="39"/>
      <c r="AG7" s="39"/>
    </row>
    <row r="8" spans="1:37" ht="68.25" customHeight="1" thickBot="1" x14ac:dyDescent="0.55000000000000004">
      <c r="A8" s="32"/>
      <c r="B8" s="53" t="s">
        <v>61</v>
      </c>
      <c r="C8" s="50"/>
      <c r="D8" s="37"/>
      <c r="E8" s="51"/>
      <c r="F8" s="51"/>
      <c r="G8" s="51"/>
      <c r="H8" s="51"/>
      <c r="I8" s="52"/>
      <c r="J8" s="53"/>
      <c r="K8" s="53"/>
      <c r="L8" s="52"/>
      <c r="M8" s="53"/>
      <c r="N8" s="53"/>
      <c r="O8" s="53"/>
      <c r="P8" s="53"/>
      <c r="Q8" s="53"/>
      <c r="R8" s="54">
        <f t="shared" ref="R8:AG8" si="1">O17</f>
        <v>0</v>
      </c>
      <c r="S8" s="54">
        <f t="shared" si="1"/>
        <v>0</v>
      </c>
      <c r="T8" s="54">
        <f t="shared" si="1"/>
        <v>104.80000000000001</v>
      </c>
      <c r="U8" s="54">
        <f t="shared" si="1"/>
        <v>134.80000000000001</v>
      </c>
      <c r="V8" s="54">
        <f t="shared" si="1"/>
        <v>154.80000000000001</v>
      </c>
      <c r="W8" s="54">
        <f t="shared" si="1"/>
        <v>154.80000000000001</v>
      </c>
      <c r="X8" s="54">
        <f t="shared" si="1"/>
        <v>154.80000000000001</v>
      </c>
      <c r="Y8" s="54">
        <f t="shared" si="1"/>
        <v>154.80000000000001</v>
      </c>
      <c r="Z8" s="54">
        <f t="shared" si="1"/>
        <v>154.80000000000001</v>
      </c>
      <c r="AA8" s="54">
        <f t="shared" si="1"/>
        <v>154.80000000000001</v>
      </c>
      <c r="AB8" s="54">
        <f t="shared" si="1"/>
        <v>180.60000000000002</v>
      </c>
      <c r="AC8" s="54">
        <f t="shared" si="1"/>
        <v>181</v>
      </c>
      <c r="AD8" s="54">
        <f t="shared" si="1"/>
        <v>181</v>
      </c>
      <c r="AE8" s="54">
        <f t="shared" si="1"/>
        <v>181</v>
      </c>
      <c r="AF8" s="54">
        <f t="shared" si="1"/>
        <v>181</v>
      </c>
      <c r="AG8" s="54">
        <f t="shared" si="1"/>
        <v>181</v>
      </c>
    </row>
    <row r="9" spans="1:37" ht="48.75" customHeight="1" thickBot="1" x14ac:dyDescent="0.55000000000000004">
      <c r="A9" s="31"/>
      <c r="B9" s="43" t="s">
        <v>62</v>
      </c>
      <c r="C9" s="55">
        <f>SUM(C5:C8)</f>
        <v>283</v>
      </c>
      <c r="D9" s="56">
        <f>SUM(D5:D8)</f>
        <v>309</v>
      </c>
      <c r="E9" s="56">
        <f t="shared" ref="E9:X9" si="2">SUM(E5:E8)</f>
        <v>374</v>
      </c>
      <c r="F9" s="56">
        <f t="shared" si="2"/>
        <v>436</v>
      </c>
      <c r="G9" s="56">
        <f t="shared" si="2"/>
        <v>581</v>
      </c>
      <c r="H9" s="56">
        <f t="shared" si="2"/>
        <v>687</v>
      </c>
      <c r="I9" s="56">
        <f t="shared" si="2"/>
        <v>339</v>
      </c>
      <c r="J9" s="56">
        <f t="shared" si="2"/>
        <v>444</v>
      </c>
      <c r="K9" s="56">
        <f>SUM(K5:K8)</f>
        <v>380</v>
      </c>
      <c r="L9" s="56">
        <f t="shared" si="2"/>
        <v>558</v>
      </c>
      <c r="M9" s="56">
        <f>SUM(M5:M8)</f>
        <v>479</v>
      </c>
      <c r="N9" s="56">
        <f>SUM(N5:N8)</f>
        <v>1073</v>
      </c>
      <c r="O9" s="56">
        <f>SUM(O5:O8)</f>
        <v>860</v>
      </c>
      <c r="P9" s="56">
        <f t="shared" si="2"/>
        <v>1075</v>
      </c>
      <c r="Q9" s="56">
        <f t="shared" si="2"/>
        <v>1298</v>
      </c>
      <c r="R9" s="56">
        <f>SUM(R5:R8)</f>
        <v>566.81999999999994</v>
      </c>
      <c r="S9" s="56">
        <f t="shared" si="2"/>
        <v>853.22</v>
      </c>
      <c r="T9" s="56">
        <f t="shared" si="2"/>
        <v>709.31999999999994</v>
      </c>
      <c r="U9" s="56">
        <f t="shared" si="2"/>
        <v>1070.32</v>
      </c>
      <c r="V9" s="56">
        <f t="shared" si="2"/>
        <v>1280.32</v>
      </c>
      <c r="W9" s="56">
        <f>SUM(W5:W8)</f>
        <v>1033</v>
      </c>
      <c r="X9" s="56">
        <f t="shared" si="2"/>
        <v>1033</v>
      </c>
      <c r="Y9" s="56">
        <f t="shared" ref="Y9:Z9" si="3">SUM(Y5:Y8)</f>
        <v>1033</v>
      </c>
      <c r="Z9" s="57">
        <f t="shared" si="3"/>
        <v>1033</v>
      </c>
      <c r="AA9" s="55">
        <f t="shared" ref="AA9:AB9" si="4">SUM(AA5:AA8)</f>
        <v>1033</v>
      </c>
      <c r="AB9" s="55">
        <f t="shared" si="4"/>
        <v>437.76666666666671</v>
      </c>
      <c r="AC9" s="55">
        <f t="shared" ref="AC9:AG9" si="5">SUM(AC5:AC8)</f>
        <v>508</v>
      </c>
      <c r="AD9" s="55">
        <f t="shared" si="5"/>
        <v>508</v>
      </c>
      <c r="AE9" s="55">
        <f t="shared" si="5"/>
        <v>508</v>
      </c>
      <c r="AF9" s="55">
        <f t="shared" si="5"/>
        <v>508</v>
      </c>
      <c r="AG9" s="55">
        <f t="shared" si="5"/>
        <v>508</v>
      </c>
      <c r="AH9" s="58"/>
    </row>
    <row r="10" spans="1:37" ht="48.75" customHeight="1" x14ac:dyDescent="0.5">
      <c r="A10" s="59"/>
      <c r="B10" s="59"/>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58"/>
    </row>
    <row r="11" spans="1:37" ht="48.75" customHeight="1" x14ac:dyDescent="0.5">
      <c r="A11" s="59"/>
      <c r="B11" s="59"/>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58"/>
    </row>
    <row r="12" spans="1:37" ht="16.5" thickBot="1" x14ac:dyDescent="0.55000000000000004"/>
    <row r="13" spans="1:37" ht="19" thickBot="1" x14ac:dyDescent="0.6">
      <c r="O13" s="484" t="s">
        <v>63</v>
      </c>
      <c r="P13" s="485"/>
      <c r="Q13" s="485"/>
      <c r="R13" s="485"/>
      <c r="S13" s="486"/>
      <c r="T13" s="487" t="s">
        <v>64</v>
      </c>
      <c r="U13" s="488"/>
      <c r="V13" s="488"/>
      <c r="W13" s="488"/>
      <c r="X13" s="489"/>
      <c r="Y13" s="472" t="s">
        <v>65</v>
      </c>
      <c r="Z13" s="473"/>
      <c r="AA13" s="473"/>
      <c r="AB13" s="473"/>
      <c r="AC13" s="473"/>
      <c r="AD13" s="474"/>
      <c r="AE13" s="25"/>
    </row>
    <row r="14" spans="1:37" ht="19" thickBot="1" x14ac:dyDescent="0.55000000000000004">
      <c r="D14" s="58"/>
      <c r="E14" s="58"/>
      <c r="F14" s="58"/>
      <c r="G14" s="58"/>
      <c r="H14" s="58"/>
      <c r="I14" s="58"/>
      <c r="J14" s="58"/>
      <c r="K14" s="58"/>
      <c r="L14" s="58"/>
      <c r="M14" s="58"/>
      <c r="N14" s="58"/>
      <c r="O14" s="76">
        <v>1</v>
      </c>
      <c r="P14" s="77">
        <v>2</v>
      </c>
      <c r="Q14" s="77">
        <v>3</v>
      </c>
      <c r="R14" s="77">
        <v>4</v>
      </c>
      <c r="S14" s="76">
        <v>5</v>
      </c>
      <c r="T14" s="70">
        <v>6</v>
      </c>
      <c r="U14" s="71">
        <v>7</v>
      </c>
      <c r="V14" s="71">
        <v>8</v>
      </c>
      <c r="W14" s="71">
        <v>9</v>
      </c>
      <c r="X14" s="71">
        <v>10</v>
      </c>
      <c r="Y14" s="73">
        <v>11</v>
      </c>
      <c r="Z14" s="73">
        <v>12</v>
      </c>
      <c r="AA14" s="74">
        <v>13</v>
      </c>
      <c r="AB14" s="73">
        <v>14</v>
      </c>
      <c r="AC14" s="73">
        <v>15</v>
      </c>
      <c r="AD14" s="92">
        <v>16</v>
      </c>
      <c r="AE14" s="90"/>
    </row>
    <row r="15" spans="1:37" s="61" customFormat="1" ht="19" thickBot="1" x14ac:dyDescent="0.6">
      <c r="A15" s="25"/>
      <c r="C15" s="26"/>
      <c r="L15" s="25" t="s">
        <v>66</v>
      </c>
      <c r="M15" s="22"/>
      <c r="N15" s="62"/>
      <c r="O15" s="78" t="s">
        <v>42</v>
      </c>
      <c r="P15" s="78" t="s">
        <v>43</v>
      </c>
      <c r="Q15" s="78" t="s">
        <v>44</v>
      </c>
      <c r="R15" s="78" t="s">
        <v>45</v>
      </c>
      <c r="S15" s="89" t="s">
        <v>46</v>
      </c>
      <c r="T15" s="72" t="s">
        <v>47</v>
      </c>
      <c r="U15" s="72" t="s">
        <v>48</v>
      </c>
      <c r="V15" s="72" t="s">
        <v>49</v>
      </c>
      <c r="W15" s="72" t="s">
        <v>50</v>
      </c>
      <c r="X15" s="72" t="s">
        <v>51</v>
      </c>
      <c r="Y15" s="75" t="s">
        <v>52</v>
      </c>
      <c r="Z15" s="75" t="s">
        <v>53</v>
      </c>
      <c r="AA15" s="75" t="s">
        <v>54</v>
      </c>
      <c r="AB15" s="75" t="s">
        <v>55</v>
      </c>
      <c r="AC15" s="75" t="s">
        <v>56</v>
      </c>
      <c r="AD15" s="75" t="s">
        <v>57</v>
      </c>
      <c r="AE15" s="91"/>
      <c r="AF15" s="63"/>
      <c r="AG15" s="461" t="s">
        <v>67</v>
      </c>
      <c r="AH15" s="461"/>
      <c r="AI15" s="461"/>
      <c r="AJ15" s="461"/>
      <c r="AK15" s="461"/>
    </row>
    <row r="16" spans="1:37" s="61" customFormat="1" ht="18.649999999999999" customHeight="1" x14ac:dyDescent="0.55000000000000004">
      <c r="A16" s="22"/>
      <c r="D16" s="24"/>
      <c r="H16" s="64"/>
      <c r="L16" s="22" t="s">
        <v>68</v>
      </c>
      <c r="M16" s="22"/>
      <c r="N16" s="24"/>
      <c r="O16" s="65">
        <f>SUM('Summary Table '!D11,'Summary Table '!D22,'Summary Table '!D28,('Summary Table '!D35/5))</f>
        <v>566.81999999999994</v>
      </c>
      <c r="P16" s="65">
        <f>SUM('Summary Table '!E11,'Summary Table '!E22,'Summary Table '!E28,('Summary Table '!D35/5))</f>
        <v>853.22</v>
      </c>
      <c r="Q16" s="65">
        <f>SUM('Summary Table '!F11,'Summary Table '!F22,'Summary Table '!F28,('Summary Table '!D35/5))</f>
        <v>604.52</v>
      </c>
      <c r="R16" s="65">
        <f>SUM('Summary Table '!G11,'Summary Table '!G22,'Summary Table '!G28,('Summary Table '!D35/5))</f>
        <v>935.52</v>
      </c>
      <c r="S16" s="65">
        <f>SUM('Summary Table '!H11,'Summary Table '!H22,'Summary Table '!H28,('Summary Table '!D35/5))</f>
        <v>1125.52</v>
      </c>
      <c r="T16" s="65">
        <f>SUM('Summary Table '!I11,'Summary Table '!I22,'Summary Table '!I28,'Summary Table '!I35)/5</f>
        <v>878.2</v>
      </c>
      <c r="U16" s="65">
        <f>SUM('Summary Table '!I11,'Summary Table '!I22,'Summary Table '!I28,'Summary Table '!I35)/5</f>
        <v>878.2</v>
      </c>
      <c r="V16" s="65">
        <f>SUM('Summary Table '!I11,'Summary Table '!I22,'Summary Table '!I28,'Summary Table '!I35)/5</f>
        <v>878.2</v>
      </c>
      <c r="W16" s="65">
        <f>SUM('Summary Table '!I11,'Summary Table '!I22,'Summary Table '!I28,'Summary Table '!I35)/5</f>
        <v>878.2</v>
      </c>
      <c r="X16" s="65">
        <f>SUM('Summary Table '!I11,'Summary Table '!I22,'Summary Table '!I28,'Summary Table '!I35)/5</f>
        <v>878.2</v>
      </c>
      <c r="Y16" s="93">
        <f>SUM('Summary Table '!J11,'Summary Table '!J22,'Summary Table '!J28,'Summary Table '!J35)/6</f>
        <v>257.16666666666669</v>
      </c>
      <c r="Z16" s="93">
        <v>327</v>
      </c>
      <c r="AA16" s="93">
        <v>327</v>
      </c>
      <c r="AB16" s="93">
        <v>327</v>
      </c>
      <c r="AC16" s="93">
        <v>327</v>
      </c>
      <c r="AD16" s="94">
        <v>327</v>
      </c>
      <c r="AE16" s="90"/>
      <c r="AG16" s="461"/>
      <c r="AH16" s="461"/>
      <c r="AI16" s="461"/>
      <c r="AJ16" s="461"/>
      <c r="AK16" s="461"/>
    </row>
    <row r="17" spans="1:37" s="61" customFormat="1" ht="18.5" x14ac:dyDescent="0.55000000000000004">
      <c r="A17" s="22"/>
      <c r="D17" s="24"/>
      <c r="H17" s="64"/>
      <c r="J17" s="64"/>
      <c r="L17" s="22" t="s">
        <v>69</v>
      </c>
      <c r="M17" s="22"/>
      <c r="N17" s="24"/>
      <c r="O17" s="66">
        <f>'Summary Table '!D47</f>
        <v>0</v>
      </c>
      <c r="P17" s="66">
        <f>'Summary Table '!E47</f>
        <v>0</v>
      </c>
      <c r="Q17" s="66">
        <f>'Summary Table '!F47</f>
        <v>104.80000000000001</v>
      </c>
      <c r="R17" s="66">
        <f>'Summary Table '!G47</f>
        <v>134.80000000000001</v>
      </c>
      <c r="S17" s="66">
        <f>'Summary Table '!H47</f>
        <v>154.80000000000001</v>
      </c>
      <c r="T17" s="66">
        <f>'Summary Table '!I47/5</f>
        <v>154.80000000000001</v>
      </c>
      <c r="U17" s="66">
        <f>'Summary Table '!I47/5</f>
        <v>154.80000000000001</v>
      </c>
      <c r="V17" s="66">
        <f>'Summary Table '!I47/5</f>
        <v>154.80000000000001</v>
      </c>
      <c r="W17" s="66">
        <f>'Summary Table '!I47/5</f>
        <v>154.80000000000001</v>
      </c>
      <c r="X17" s="66">
        <f>'Summary Table '!I47/5</f>
        <v>154.80000000000001</v>
      </c>
      <c r="Y17" s="95">
        <f>'Summary Table '!J47/6</f>
        <v>180.60000000000002</v>
      </c>
      <c r="Z17" s="95">
        <v>181</v>
      </c>
      <c r="AA17" s="95">
        <v>181</v>
      </c>
      <c r="AB17" s="95">
        <v>181</v>
      </c>
      <c r="AC17" s="95">
        <v>181</v>
      </c>
      <c r="AD17" s="95">
        <v>181</v>
      </c>
      <c r="AE17" s="90"/>
      <c r="AG17" s="461"/>
      <c r="AH17" s="461"/>
      <c r="AI17" s="461"/>
      <c r="AJ17" s="461"/>
      <c r="AK17" s="461"/>
    </row>
    <row r="18" spans="1:37" s="61" customFormat="1" ht="19" thickBot="1" x14ac:dyDescent="0.6">
      <c r="A18" s="22"/>
      <c r="D18" s="24"/>
      <c r="L18" s="22" t="s">
        <v>70</v>
      </c>
      <c r="M18" s="22"/>
      <c r="N18" s="24"/>
      <c r="O18" s="67">
        <f t="shared" ref="O18:X18" si="6">SUM(O16:O17)</f>
        <v>566.81999999999994</v>
      </c>
      <c r="P18" s="67">
        <f t="shared" si="6"/>
        <v>853.22</v>
      </c>
      <c r="Q18" s="67">
        <f t="shared" si="6"/>
        <v>709.31999999999994</v>
      </c>
      <c r="R18" s="67">
        <f t="shared" si="6"/>
        <v>1070.32</v>
      </c>
      <c r="S18" s="67">
        <f t="shared" si="6"/>
        <v>1280.32</v>
      </c>
      <c r="T18" s="67">
        <f t="shared" si="6"/>
        <v>1033</v>
      </c>
      <c r="U18" s="67">
        <f t="shared" si="6"/>
        <v>1033</v>
      </c>
      <c r="V18" s="67">
        <f t="shared" si="6"/>
        <v>1033</v>
      </c>
      <c r="W18" s="67">
        <f t="shared" si="6"/>
        <v>1033</v>
      </c>
      <c r="X18" s="67">
        <f t="shared" si="6"/>
        <v>1033</v>
      </c>
      <c r="Y18" s="96">
        <f>SUM(Y16:Y17)</f>
        <v>437.76666666666671</v>
      </c>
      <c r="Z18" s="96">
        <f t="shared" ref="Z18:AD18" si="7">SUM(Z16:Z17)</f>
        <v>508</v>
      </c>
      <c r="AA18" s="96">
        <f t="shared" si="7"/>
        <v>508</v>
      </c>
      <c r="AB18" s="96">
        <f t="shared" si="7"/>
        <v>508</v>
      </c>
      <c r="AC18" s="96">
        <f t="shared" si="7"/>
        <v>508</v>
      </c>
      <c r="AD18" s="96">
        <f t="shared" si="7"/>
        <v>508</v>
      </c>
      <c r="AE18" s="90"/>
      <c r="AG18" s="461"/>
      <c r="AH18" s="461"/>
      <c r="AI18" s="461"/>
      <c r="AJ18" s="461"/>
      <c r="AK18" s="461"/>
    </row>
    <row r="19" spans="1:37" s="61" customFormat="1" ht="18.5" x14ac:dyDescent="0.55000000000000004">
      <c r="F19" s="64"/>
      <c r="L19" s="22"/>
      <c r="M19" s="22"/>
      <c r="N19" s="22"/>
      <c r="O19" s="22"/>
      <c r="P19" s="22"/>
      <c r="Q19" s="22"/>
      <c r="R19" s="22"/>
      <c r="S19" s="22"/>
      <c r="T19" s="22"/>
      <c r="U19" s="22"/>
      <c r="V19" s="23"/>
      <c r="W19" s="23"/>
      <c r="X19" s="68"/>
      <c r="Y19" s="68"/>
      <c r="Z19" s="68"/>
      <c r="AA19" s="68"/>
      <c r="AB19" s="22"/>
      <c r="AC19" s="22"/>
    </row>
    <row r="20" spans="1:37" ht="18.5" x14ac:dyDescent="0.55000000000000004">
      <c r="F20" s="58"/>
      <c r="L20" s="25" t="s">
        <v>71</v>
      </c>
      <c r="M20" s="22"/>
      <c r="N20" s="22"/>
      <c r="O20" s="62" t="s">
        <v>72</v>
      </c>
      <c r="P20" s="62" t="s">
        <v>73</v>
      </c>
      <c r="Q20" s="62" t="s">
        <v>74</v>
      </c>
      <c r="R20" s="62"/>
      <c r="S20" s="62"/>
      <c r="T20" s="22"/>
      <c r="U20" s="22"/>
      <c r="V20" s="23"/>
      <c r="W20" s="23"/>
      <c r="X20" s="68"/>
      <c r="Y20" s="68"/>
      <c r="Z20" s="68"/>
      <c r="AA20" s="68"/>
      <c r="AB20" s="22"/>
      <c r="AC20" s="22"/>
    </row>
    <row r="21" spans="1:37" ht="18.5" x14ac:dyDescent="0.55000000000000004">
      <c r="L21" s="22" t="s">
        <v>68</v>
      </c>
      <c r="M21" s="22"/>
      <c r="N21" s="68"/>
      <c r="O21" s="24">
        <f>SUM(O16:S16)</f>
        <v>4085.6</v>
      </c>
      <c r="P21" s="24">
        <f>SUM(T16:X16)</f>
        <v>4391</v>
      </c>
      <c r="Q21" s="24">
        <f>SUM(Y16:AD16)</f>
        <v>1892.1666666666667</v>
      </c>
      <c r="R21" s="24"/>
      <c r="S21" s="24"/>
      <c r="T21" s="22"/>
      <c r="U21" s="22"/>
      <c r="V21" s="24"/>
      <c r="W21" s="23"/>
      <c r="X21" s="22"/>
      <c r="Y21" s="22"/>
      <c r="Z21" s="22"/>
      <c r="AA21" s="22"/>
      <c r="AB21" s="22"/>
      <c r="AC21" s="22"/>
    </row>
    <row r="22" spans="1:37" ht="18.5" x14ac:dyDescent="0.55000000000000004">
      <c r="L22" s="22" t="s">
        <v>69</v>
      </c>
      <c r="M22" s="22"/>
      <c r="N22" s="22"/>
      <c r="O22" s="24">
        <f>SUM(O17:S17)</f>
        <v>394.40000000000003</v>
      </c>
      <c r="P22" s="24">
        <f>SUM(T17:X17)</f>
        <v>774</v>
      </c>
      <c r="Q22" s="24">
        <f>SUM(Y17:AD17)</f>
        <v>1085.5999999999999</v>
      </c>
      <c r="R22" s="24"/>
      <c r="S22" s="24"/>
      <c r="T22" s="22"/>
      <c r="U22" s="22"/>
      <c r="V22" s="24"/>
      <c r="W22" s="23"/>
      <c r="X22" s="22"/>
      <c r="Y22" s="22"/>
      <c r="Z22" s="22"/>
      <c r="AA22" s="22"/>
      <c r="AB22" s="22"/>
      <c r="AC22" s="22"/>
    </row>
    <row r="23" spans="1:37" ht="18.5" x14ac:dyDescent="0.55000000000000004">
      <c r="L23" s="22" t="s">
        <v>70</v>
      </c>
      <c r="M23" s="22"/>
      <c r="N23" s="22"/>
      <c r="O23" s="24">
        <f>SUM(O18:S18)</f>
        <v>4479.9999999999991</v>
      </c>
      <c r="P23" s="24">
        <f>SUM(T18:X18)</f>
        <v>5165</v>
      </c>
      <c r="Q23" s="24">
        <f>SUM(Y18:AD18)</f>
        <v>2977.7666666666664</v>
      </c>
      <c r="R23" s="24"/>
      <c r="S23" s="24"/>
      <c r="T23" s="22"/>
      <c r="U23" s="22"/>
      <c r="V23" s="24"/>
      <c r="W23" s="23"/>
      <c r="X23" s="22"/>
      <c r="Y23" s="22"/>
      <c r="Z23" s="22"/>
      <c r="AA23" s="22"/>
      <c r="AB23" s="22"/>
      <c r="AC23" s="22"/>
    </row>
    <row r="24" spans="1:37" x14ac:dyDescent="0.5">
      <c r="O24" s="69"/>
      <c r="P24" s="69"/>
      <c r="Q24" s="69"/>
      <c r="R24" s="69"/>
      <c r="S24" s="69"/>
      <c r="V24" s="69"/>
    </row>
    <row r="25" spans="1:37" x14ac:dyDescent="0.5">
      <c r="O25" s="69"/>
      <c r="P25" s="69"/>
      <c r="Q25" s="69"/>
      <c r="R25" s="69"/>
      <c r="S25" s="69"/>
      <c r="V25" s="69"/>
    </row>
  </sheetData>
  <mergeCells count="42">
    <mergeCell ref="T13:X13"/>
    <mergeCell ref="C2:P2"/>
    <mergeCell ref="E3:E4"/>
    <mergeCell ref="J3:J4"/>
    <mergeCell ref="K3:K4"/>
    <mergeCell ref="L3:L4"/>
    <mergeCell ref="H3:H4"/>
    <mergeCell ref="U3:U4"/>
    <mergeCell ref="R2:V2"/>
    <mergeCell ref="W2:AA2"/>
    <mergeCell ref="AB2:AG2"/>
    <mergeCell ref="V3:V4"/>
    <mergeCell ref="S3:S4"/>
    <mergeCell ref="T3:T4"/>
    <mergeCell ref="A3:A4"/>
    <mergeCell ref="B3:B4"/>
    <mergeCell ref="A1:B2"/>
    <mergeCell ref="F3:F4"/>
    <mergeCell ref="M3:M4"/>
    <mergeCell ref="G3:G4"/>
    <mergeCell ref="I3:I4"/>
    <mergeCell ref="C3:C4"/>
    <mergeCell ref="AG15:AK18"/>
    <mergeCell ref="Q3:Q4"/>
    <mergeCell ref="N3:N4"/>
    <mergeCell ref="O3:O4"/>
    <mergeCell ref="AF3:AF4"/>
    <mergeCell ref="AG3:AG4"/>
    <mergeCell ref="AA3:AA4"/>
    <mergeCell ref="AB3:AB4"/>
    <mergeCell ref="AE3:AE4"/>
    <mergeCell ref="AD3:AD4"/>
    <mergeCell ref="Z3:Z4"/>
    <mergeCell ref="Y3:Y4"/>
    <mergeCell ref="X3:X4"/>
    <mergeCell ref="Y13:AD13"/>
    <mergeCell ref="O13:S13"/>
    <mergeCell ref="W3:W4"/>
    <mergeCell ref="AC3:AC4"/>
    <mergeCell ref="R3:R4"/>
    <mergeCell ref="P3:P4"/>
    <mergeCell ref="D3:D4"/>
  </mergeCells>
  <phoneticPr fontId="11" type="noConversion"/>
  <pageMargins left="0.75" right="0.75" top="1" bottom="1" header="0.5" footer="0.5"/>
  <pageSetup paperSize="9" scale="50" orientation="landscape" r:id="rId1"/>
  <headerFooter alignWithMargins="0">
    <oddHeader>&amp;CSHLAA 2014 Trajectory Table</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30545-AD16-4D5B-AFA1-87E639C24208}">
  <dimension ref="A1:S10"/>
  <sheetViews>
    <sheetView workbookViewId="0">
      <selection activeCell="K22" sqref="K22"/>
    </sheetView>
  </sheetViews>
  <sheetFormatPr defaultColWidth="8.7265625" defaultRowHeight="12.5" x14ac:dyDescent="0.25"/>
  <cols>
    <col min="2" max="2" width="37.54296875" style="106" customWidth="1"/>
    <col min="3" max="3" width="14.453125" customWidth="1"/>
  </cols>
  <sheetData>
    <row r="1" spans="1:19" ht="21" x14ac:dyDescent="0.25">
      <c r="A1" s="105" t="s">
        <v>20</v>
      </c>
    </row>
    <row r="4" spans="1:19" ht="12.65" customHeight="1" x14ac:dyDescent="0.3">
      <c r="C4" s="109" t="s">
        <v>22</v>
      </c>
      <c r="D4" s="493" t="s">
        <v>23</v>
      </c>
      <c r="E4" s="493"/>
      <c r="F4" s="493"/>
      <c r="G4" s="493"/>
      <c r="H4" s="493"/>
      <c r="I4" s="493" t="s">
        <v>24</v>
      </c>
      <c r="J4" s="493"/>
      <c r="K4" s="493"/>
      <c r="L4" s="493"/>
      <c r="M4" s="493"/>
      <c r="N4" s="493" t="s">
        <v>25</v>
      </c>
      <c r="O4" s="493"/>
      <c r="P4" s="493"/>
      <c r="Q4" s="493"/>
      <c r="R4" s="493"/>
      <c r="S4" s="493"/>
    </row>
    <row r="5" spans="1:19" ht="13" customHeight="1" x14ac:dyDescent="0.25">
      <c r="C5" s="97" t="s">
        <v>41</v>
      </c>
      <c r="D5" s="97" t="s">
        <v>42</v>
      </c>
      <c r="E5" s="97" t="s">
        <v>43</v>
      </c>
      <c r="F5" s="97" t="s">
        <v>44</v>
      </c>
      <c r="G5" s="97" t="s">
        <v>45</v>
      </c>
      <c r="H5" s="97" t="s">
        <v>46</v>
      </c>
      <c r="I5" s="97" t="s">
        <v>47</v>
      </c>
      <c r="J5" s="97" t="s">
        <v>48</v>
      </c>
      <c r="K5" s="97" t="s">
        <v>49</v>
      </c>
      <c r="L5" s="97" t="s">
        <v>50</v>
      </c>
      <c r="M5" s="97" t="s">
        <v>51</v>
      </c>
      <c r="N5" s="97" t="s">
        <v>52</v>
      </c>
      <c r="O5" s="97" t="s">
        <v>53</v>
      </c>
      <c r="P5" s="97" t="s">
        <v>54</v>
      </c>
      <c r="Q5" s="97" t="s">
        <v>55</v>
      </c>
      <c r="R5" s="97" t="s">
        <v>56</v>
      </c>
      <c r="S5" s="97" t="s">
        <v>57</v>
      </c>
    </row>
    <row r="6" spans="1:19" ht="16" x14ac:dyDescent="0.25">
      <c r="B6" s="107" t="s">
        <v>58</v>
      </c>
      <c r="C6" s="97">
        <v>208</v>
      </c>
      <c r="D6" s="97"/>
      <c r="E6" s="97"/>
      <c r="F6" s="97"/>
      <c r="G6" s="97"/>
      <c r="H6" s="97"/>
      <c r="I6" s="97"/>
      <c r="J6" s="97"/>
      <c r="K6" s="97"/>
      <c r="L6" s="97"/>
      <c r="M6" s="97"/>
      <c r="N6" s="97"/>
      <c r="O6" s="97"/>
      <c r="P6" s="97"/>
      <c r="Q6" s="97"/>
      <c r="R6" s="97"/>
      <c r="S6" s="97"/>
    </row>
    <row r="7" spans="1:19" ht="16" x14ac:dyDescent="0.25">
      <c r="B7" s="107" t="s">
        <v>59</v>
      </c>
      <c r="C7" s="97"/>
      <c r="D7" s="108">
        <v>566.81999999999994</v>
      </c>
      <c r="E7" s="108">
        <v>853.22</v>
      </c>
      <c r="F7" s="108">
        <v>604.52</v>
      </c>
      <c r="G7" s="108">
        <v>935.52</v>
      </c>
      <c r="H7" s="108">
        <v>1125.52</v>
      </c>
      <c r="I7" s="108">
        <v>878.2</v>
      </c>
      <c r="J7" s="108">
        <v>878.2</v>
      </c>
      <c r="K7" s="108">
        <v>878.2</v>
      </c>
      <c r="L7" s="108">
        <v>878.2</v>
      </c>
      <c r="M7" s="108">
        <v>878.2</v>
      </c>
      <c r="N7" s="108">
        <v>257.16666666666669</v>
      </c>
      <c r="O7" s="108">
        <v>327</v>
      </c>
      <c r="P7" s="108">
        <v>327</v>
      </c>
      <c r="Q7" s="108">
        <v>327</v>
      </c>
      <c r="R7" s="108">
        <v>327</v>
      </c>
      <c r="S7" s="108">
        <v>327</v>
      </c>
    </row>
    <row r="8" spans="1:19" ht="16" x14ac:dyDescent="0.25">
      <c r="B8" s="107" t="s">
        <v>60</v>
      </c>
      <c r="C8" s="97">
        <v>1090</v>
      </c>
      <c r="D8" s="97"/>
      <c r="E8" s="97"/>
      <c r="F8" s="97"/>
      <c r="G8" s="108"/>
      <c r="H8" s="108"/>
      <c r="I8" s="108"/>
      <c r="J8" s="108"/>
      <c r="K8" s="108"/>
      <c r="L8" s="108"/>
      <c r="M8" s="108"/>
      <c r="N8" s="108"/>
      <c r="O8" s="108"/>
      <c r="P8" s="108"/>
      <c r="Q8" s="108"/>
      <c r="R8" s="108"/>
      <c r="S8" s="108"/>
    </row>
    <row r="9" spans="1:19" ht="16" x14ac:dyDescent="0.25">
      <c r="B9" s="107" t="s">
        <v>61</v>
      </c>
      <c r="C9" s="97"/>
      <c r="D9" s="97">
        <v>0</v>
      </c>
      <c r="E9" s="97">
        <v>0</v>
      </c>
      <c r="F9" s="108">
        <v>104.80000000000001</v>
      </c>
      <c r="G9" s="108">
        <v>134.80000000000001</v>
      </c>
      <c r="H9" s="108">
        <v>154.80000000000001</v>
      </c>
      <c r="I9" s="108">
        <v>154.80000000000001</v>
      </c>
      <c r="J9" s="108">
        <v>154.80000000000001</v>
      </c>
      <c r="K9" s="108">
        <v>154.80000000000001</v>
      </c>
      <c r="L9" s="108">
        <v>154.80000000000001</v>
      </c>
      <c r="M9" s="108">
        <v>154.80000000000001</v>
      </c>
      <c r="N9" s="108">
        <v>180.60000000000002</v>
      </c>
      <c r="O9" s="108">
        <v>181</v>
      </c>
      <c r="P9" s="108">
        <v>181</v>
      </c>
      <c r="Q9" s="108">
        <v>181</v>
      </c>
      <c r="R9" s="108">
        <v>181</v>
      </c>
      <c r="S9" s="108">
        <v>181</v>
      </c>
    </row>
    <row r="10" spans="1:19" ht="16" x14ac:dyDescent="0.25">
      <c r="B10" s="107" t="s">
        <v>62</v>
      </c>
      <c r="C10" s="97">
        <v>1298</v>
      </c>
      <c r="D10" s="108">
        <v>566.81999999999994</v>
      </c>
      <c r="E10" s="108">
        <v>853.22</v>
      </c>
      <c r="F10" s="108">
        <v>709.31999999999994</v>
      </c>
      <c r="G10" s="108">
        <v>1070.32</v>
      </c>
      <c r="H10" s="108">
        <v>1280.32</v>
      </c>
      <c r="I10" s="108">
        <v>1033</v>
      </c>
      <c r="J10" s="108">
        <v>1033</v>
      </c>
      <c r="K10" s="108">
        <v>1033</v>
      </c>
      <c r="L10" s="108">
        <v>1033</v>
      </c>
      <c r="M10" s="108">
        <v>1033</v>
      </c>
      <c r="N10" s="108">
        <v>437.76666666666671</v>
      </c>
      <c r="O10" s="108">
        <v>508</v>
      </c>
      <c r="P10" s="108">
        <v>508</v>
      </c>
      <c r="Q10" s="108">
        <v>508</v>
      </c>
      <c r="R10" s="108">
        <v>508</v>
      </c>
      <c r="S10" s="108">
        <v>508</v>
      </c>
    </row>
  </sheetData>
  <mergeCells count="3">
    <mergeCell ref="D4:H4"/>
    <mergeCell ref="I4:M4"/>
    <mergeCell ref="N4:S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0"/>
  <sheetViews>
    <sheetView zoomScaleNormal="100" workbookViewId="0">
      <selection activeCell="B2" sqref="B2"/>
    </sheetView>
  </sheetViews>
  <sheetFormatPr defaultColWidth="9.1796875" defaultRowHeight="18.5" x14ac:dyDescent="0.55000000000000004"/>
  <cols>
    <col min="1" max="1" width="2.81640625" style="22" bestFit="1" customWidth="1"/>
    <col min="2" max="2" width="56.54296875" style="22" customWidth="1"/>
    <col min="3" max="3" width="17.453125" style="23" customWidth="1"/>
    <col min="4" max="8" width="10" style="23" customWidth="1"/>
    <col min="9" max="9" width="21.81640625" style="23" customWidth="1"/>
    <col min="10" max="10" width="23.1796875" style="22" customWidth="1"/>
    <col min="11" max="11" width="23.81640625" style="22" customWidth="1"/>
    <col min="12" max="16384" width="9.1796875" style="22"/>
  </cols>
  <sheetData>
    <row r="1" spans="1:12" ht="44.5" customHeight="1" thickBot="1" x14ac:dyDescent="0.6">
      <c r="A1" s="110"/>
      <c r="B1" s="110"/>
      <c r="C1" s="111" t="s">
        <v>21</v>
      </c>
      <c r="D1" s="494" t="s">
        <v>23</v>
      </c>
      <c r="E1" s="495"/>
      <c r="F1" s="495"/>
      <c r="G1" s="495"/>
      <c r="H1" s="496"/>
      <c r="I1" s="111" t="s">
        <v>64</v>
      </c>
      <c r="J1" s="111" t="s">
        <v>25</v>
      </c>
      <c r="K1" s="542" t="s">
        <v>75</v>
      </c>
      <c r="L1" s="112"/>
    </row>
    <row r="2" spans="1:12" x14ac:dyDescent="0.55000000000000004">
      <c r="A2" s="530">
        <v>1</v>
      </c>
      <c r="B2" s="113" t="s">
        <v>76</v>
      </c>
      <c r="C2" s="114" t="s">
        <v>41</v>
      </c>
      <c r="D2" s="115" t="s">
        <v>42</v>
      </c>
      <c r="E2" s="116" t="s">
        <v>43</v>
      </c>
      <c r="F2" s="117" t="s">
        <v>44</v>
      </c>
      <c r="G2" s="117" t="s">
        <v>45</v>
      </c>
      <c r="H2" s="118" t="s">
        <v>46</v>
      </c>
      <c r="I2" s="119" t="s">
        <v>77</v>
      </c>
      <c r="J2" s="120" t="s">
        <v>78</v>
      </c>
      <c r="K2" s="543"/>
    </row>
    <row r="3" spans="1:12" x14ac:dyDescent="0.55000000000000004">
      <c r="A3" s="531"/>
      <c r="B3" s="122" t="s">
        <v>79</v>
      </c>
      <c r="C3" s="123">
        <v>0</v>
      </c>
      <c r="D3" s="124">
        <v>0</v>
      </c>
      <c r="E3" s="125">
        <v>0</v>
      </c>
      <c r="F3" s="125">
        <v>50</v>
      </c>
      <c r="G3" s="125">
        <v>50</v>
      </c>
      <c r="H3" s="126">
        <v>0</v>
      </c>
      <c r="I3" s="123">
        <v>100</v>
      </c>
      <c r="J3" s="123">
        <v>0</v>
      </c>
      <c r="K3" s="123">
        <v>200</v>
      </c>
    </row>
    <row r="4" spans="1:12" x14ac:dyDescent="0.55000000000000004">
      <c r="A4" s="531"/>
      <c r="B4" s="122" t="s">
        <v>80</v>
      </c>
      <c r="C4" s="123">
        <v>0</v>
      </c>
      <c r="D4" s="124">
        <v>0</v>
      </c>
      <c r="E4" s="125">
        <v>0</v>
      </c>
      <c r="F4" s="125">
        <v>0</v>
      </c>
      <c r="G4" s="125">
        <v>165</v>
      </c>
      <c r="H4" s="126">
        <v>265</v>
      </c>
      <c r="I4" s="123">
        <v>934</v>
      </c>
      <c r="J4" s="123">
        <v>792</v>
      </c>
      <c r="K4" s="123">
        <v>2156</v>
      </c>
    </row>
    <row r="5" spans="1:12" x14ac:dyDescent="0.55000000000000004">
      <c r="A5" s="531"/>
      <c r="B5" s="122" t="s">
        <v>81</v>
      </c>
      <c r="C5" s="123">
        <v>363</v>
      </c>
      <c r="D5" s="124">
        <v>83</v>
      </c>
      <c r="E5" s="125">
        <v>650</v>
      </c>
      <c r="F5" s="125">
        <v>330</v>
      </c>
      <c r="G5" s="125">
        <v>0</v>
      </c>
      <c r="H5" s="126">
        <v>34</v>
      </c>
      <c r="I5" s="123">
        <v>410</v>
      </c>
      <c r="J5" s="123">
        <v>0</v>
      </c>
      <c r="K5" s="123">
        <v>1870</v>
      </c>
    </row>
    <row r="6" spans="1:12" x14ac:dyDescent="0.55000000000000004">
      <c r="A6" s="531"/>
      <c r="B6" s="122" t="s">
        <v>82</v>
      </c>
      <c r="C6" s="123">
        <v>229</v>
      </c>
      <c r="D6" s="124">
        <v>0</v>
      </c>
      <c r="E6" s="125">
        <v>0</v>
      </c>
      <c r="F6" s="125">
        <v>0</v>
      </c>
      <c r="G6" s="125">
        <v>0</v>
      </c>
      <c r="H6" s="126">
        <v>24</v>
      </c>
      <c r="I6" s="123">
        <v>605</v>
      </c>
      <c r="J6" s="123">
        <v>21</v>
      </c>
      <c r="K6" s="123">
        <v>879</v>
      </c>
    </row>
    <row r="7" spans="1:12" x14ac:dyDescent="0.55000000000000004">
      <c r="A7" s="531"/>
      <c r="B7" s="122" t="s">
        <v>83</v>
      </c>
      <c r="C7" s="123">
        <v>0</v>
      </c>
      <c r="D7" s="124">
        <v>0</v>
      </c>
      <c r="E7" s="125">
        <v>0</v>
      </c>
      <c r="F7" s="125">
        <v>0</v>
      </c>
      <c r="G7" s="125">
        <v>0</v>
      </c>
      <c r="H7" s="126">
        <v>0</v>
      </c>
      <c r="I7" s="123">
        <v>177</v>
      </c>
      <c r="J7" s="123">
        <v>45</v>
      </c>
      <c r="K7" s="123">
        <v>222</v>
      </c>
    </row>
    <row r="8" spans="1:12" x14ac:dyDescent="0.55000000000000004">
      <c r="A8" s="531"/>
      <c r="B8" s="122" t="s">
        <v>84</v>
      </c>
      <c r="C8" s="123">
        <v>595</v>
      </c>
      <c r="D8" s="124">
        <v>148</v>
      </c>
      <c r="E8" s="125">
        <v>0</v>
      </c>
      <c r="F8" s="125">
        <v>0</v>
      </c>
      <c r="G8" s="125">
        <v>150</v>
      </c>
      <c r="H8" s="126">
        <v>302</v>
      </c>
      <c r="I8" s="123">
        <v>121</v>
      </c>
      <c r="J8" s="123">
        <v>40</v>
      </c>
      <c r="K8" s="123">
        <v>1356</v>
      </c>
    </row>
    <row r="9" spans="1:12" x14ac:dyDescent="0.55000000000000004">
      <c r="A9" s="531"/>
      <c r="B9" s="122" t="s">
        <v>85</v>
      </c>
      <c r="C9" s="123">
        <v>0</v>
      </c>
      <c r="D9" s="124">
        <v>0</v>
      </c>
      <c r="E9" s="125">
        <v>0</v>
      </c>
      <c r="F9" s="125">
        <v>0</v>
      </c>
      <c r="G9" s="125">
        <v>200</v>
      </c>
      <c r="H9" s="126">
        <v>200</v>
      </c>
      <c r="I9" s="123">
        <v>381</v>
      </c>
      <c r="J9" s="123">
        <v>281</v>
      </c>
      <c r="K9" s="123">
        <v>1062</v>
      </c>
    </row>
    <row r="10" spans="1:12" ht="19" thickBot="1" x14ac:dyDescent="0.6">
      <c r="A10" s="531"/>
      <c r="B10" s="122" t="s">
        <v>86</v>
      </c>
      <c r="C10" s="127">
        <v>0</v>
      </c>
      <c r="D10" s="128">
        <v>0</v>
      </c>
      <c r="E10" s="129">
        <v>0</v>
      </c>
      <c r="F10" s="129">
        <v>0</v>
      </c>
      <c r="G10" s="129">
        <v>135</v>
      </c>
      <c r="H10" s="130">
        <v>0</v>
      </c>
      <c r="I10" s="127">
        <v>173</v>
      </c>
      <c r="J10" s="127">
        <v>0</v>
      </c>
      <c r="K10" s="127">
        <v>308</v>
      </c>
    </row>
    <row r="11" spans="1:12" x14ac:dyDescent="0.55000000000000004">
      <c r="A11" s="531"/>
      <c r="B11" s="506" t="s">
        <v>87</v>
      </c>
      <c r="C11" s="497">
        <v>1187</v>
      </c>
      <c r="D11" s="131">
        <v>231</v>
      </c>
      <c r="E11" s="132">
        <v>650</v>
      </c>
      <c r="F11" s="132">
        <v>380</v>
      </c>
      <c r="G11" s="132">
        <v>700</v>
      </c>
      <c r="H11" s="133">
        <v>825</v>
      </c>
      <c r="I11" s="497">
        <v>2901</v>
      </c>
      <c r="J11" s="497">
        <v>1179</v>
      </c>
      <c r="K11" s="546">
        <v>8053</v>
      </c>
    </row>
    <row r="12" spans="1:12" ht="19" thickBot="1" x14ac:dyDescent="0.6">
      <c r="A12" s="532"/>
      <c r="B12" s="507"/>
      <c r="C12" s="498"/>
      <c r="D12" s="504">
        <v>2786</v>
      </c>
      <c r="E12" s="500"/>
      <c r="F12" s="500"/>
      <c r="G12" s="500"/>
      <c r="H12" s="505"/>
      <c r="I12" s="498"/>
      <c r="J12" s="515"/>
      <c r="K12" s="547"/>
    </row>
    <row r="13" spans="1:12" x14ac:dyDescent="0.55000000000000004">
      <c r="A13" s="136"/>
      <c r="B13" s="137" t="s">
        <v>88</v>
      </c>
      <c r="C13" s="138"/>
      <c r="D13" s="138"/>
      <c r="E13" s="138"/>
      <c r="F13" s="139"/>
      <c r="H13" s="139"/>
      <c r="I13" s="140"/>
    </row>
    <row r="14" spans="1:12" ht="19" thickBot="1" x14ac:dyDescent="0.6">
      <c r="A14" s="141"/>
      <c r="B14" s="137"/>
      <c r="I14" s="142"/>
    </row>
    <row r="15" spans="1:12" ht="47.25" customHeight="1" thickBot="1" x14ac:dyDescent="0.6">
      <c r="A15" s="141"/>
      <c r="C15" s="111" t="s">
        <v>21</v>
      </c>
      <c r="D15" s="508" t="s">
        <v>23</v>
      </c>
      <c r="E15" s="495"/>
      <c r="F15" s="495"/>
      <c r="G15" s="495"/>
      <c r="H15" s="496"/>
      <c r="I15" s="111" t="s">
        <v>64</v>
      </c>
      <c r="J15" s="111" t="s">
        <v>25</v>
      </c>
      <c r="K15" s="542" t="s">
        <v>75</v>
      </c>
    </row>
    <row r="16" spans="1:12" ht="20.149999999999999" customHeight="1" x14ac:dyDescent="0.55000000000000004">
      <c r="A16" s="530">
        <v>2</v>
      </c>
      <c r="B16" s="143" t="s">
        <v>89</v>
      </c>
      <c r="C16" s="114" t="s">
        <v>41</v>
      </c>
      <c r="D16" s="144" t="s">
        <v>42</v>
      </c>
      <c r="E16" s="116" t="s">
        <v>43</v>
      </c>
      <c r="F16" s="117" t="s">
        <v>44</v>
      </c>
      <c r="G16" s="117" t="s">
        <v>45</v>
      </c>
      <c r="H16" s="118" t="s">
        <v>46</v>
      </c>
      <c r="I16" s="119" t="s">
        <v>77</v>
      </c>
      <c r="J16" s="120" t="s">
        <v>78</v>
      </c>
      <c r="K16" s="543"/>
    </row>
    <row r="17" spans="1:11" ht="15.75" customHeight="1" x14ac:dyDescent="0.55000000000000004">
      <c r="A17" s="531"/>
      <c r="B17" s="145" t="s">
        <v>90</v>
      </c>
      <c r="C17" s="146">
        <v>181</v>
      </c>
      <c r="D17" s="147">
        <v>0</v>
      </c>
      <c r="E17" s="148">
        <v>0</v>
      </c>
      <c r="F17" s="148">
        <v>0</v>
      </c>
      <c r="G17" s="148">
        <v>0</v>
      </c>
      <c r="H17" s="149">
        <v>0</v>
      </c>
      <c r="I17" s="146">
        <v>0</v>
      </c>
      <c r="J17" s="123">
        <v>0</v>
      </c>
      <c r="K17" s="123">
        <v>181</v>
      </c>
    </row>
    <row r="18" spans="1:11" ht="15.75" customHeight="1" x14ac:dyDescent="0.55000000000000004">
      <c r="A18" s="531"/>
      <c r="B18" s="145" t="s">
        <v>91</v>
      </c>
      <c r="C18" s="146">
        <v>0</v>
      </c>
      <c r="D18" s="147">
        <v>166</v>
      </c>
      <c r="E18" s="148">
        <v>72</v>
      </c>
      <c r="F18" s="148">
        <v>39</v>
      </c>
      <c r="G18" s="148">
        <v>14</v>
      </c>
      <c r="H18" s="149">
        <v>0</v>
      </c>
      <c r="I18" s="146">
        <v>0</v>
      </c>
      <c r="J18" s="123">
        <v>0</v>
      </c>
      <c r="K18" s="123">
        <v>291</v>
      </c>
    </row>
    <row r="19" spans="1:11" ht="15.75" customHeight="1" x14ac:dyDescent="0.55000000000000004">
      <c r="A19" s="531"/>
      <c r="B19" s="145" t="s">
        <v>92</v>
      </c>
      <c r="C19" s="146">
        <v>0</v>
      </c>
      <c r="D19" s="147">
        <v>0</v>
      </c>
      <c r="E19" s="148">
        <v>0</v>
      </c>
      <c r="F19" s="148">
        <v>0</v>
      </c>
      <c r="G19" s="148">
        <v>50</v>
      </c>
      <c r="H19" s="149">
        <v>107</v>
      </c>
      <c r="I19" s="146">
        <v>1075</v>
      </c>
      <c r="J19" s="123">
        <v>0</v>
      </c>
      <c r="K19" s="123">
        <v>1232</v>
      </c>
    </row>
    <row r="20" spans="1:11" ht="15.75" customHeight="1" x14ac:dyDescent="0.55000000000000004">
      <c r="A20" s="531"/>
      <c r="B20" s="145" t="s">
        <v>93</v>
      </c>
      <c r="C20" s="146">
        <v>0</v>
      </c>
      <c r="D20" s="147">
        <v>43</v>
      </c>
      <c r="E20" s="148">
        <v>26</v>
      </c>
      <c r="F20" s="148">
        <v>119</v>
      </c>
      <c r="G20" s="148">
        <v>60</v>
      </c>
      <c r="H20" s="149">
        <v>0</v>
      </c>
      <c r="I20" s="146">
        <v>0</v>
      </c>
      <c r="J20" s="123">
        <v>0</v>
      </c>
      <c r="K20" s="123">
        <v>248</v>
      </c>
    </row>
    <row r="21" spans="1:11" ht="15.75" customHeight="1" thickBot="1" x14ac:dyDescent="0.6">
      <c r="A21" s="531"/>
      <c r="B21" s="145" t="s">
        <v>94</v>
      </c>
      <c r="C21" s="150">
        <v>0</v>
      </c>
      <c r="D21" s="151">
        <v>0</v>
      </c>
      <c r="E21" s="152">
        <v>0</v>
      </c>
      <c r="F21" s="152">
        <v>0</v>
      </c>
      <c r="G21" s="152">
        <v>75</v>
      </c>
      <c r="H21" s="153">
        <v>177</v>
      </c>
      <c r="I21" s="150">
        <v>415</v>
      </c>
      <c r="J21" s="127">
        <v>364</v>
      </c>
      <c r="K21" s="127">
        <v>1031</v>
      </c>
    </row>
    <row r="22" spans="1:11" x14ac:dyDescent="0.55000000000000004">
      <c r="A22" s="531"/>
      <c r="B22" s="502" t="s">
        <v>95</v>
      </c>
      <c r="C22" s="497">
        <v>181</v>
      </c>
      <c r="D22" s="154">
        <v>209</v>
      </c>
      <c r="E22" s="132">
        <v>98</v>
      </c>
      <c r="F22" s="132">
        <v>158</v>
      </c>
      <c r="G22" s="132">
        <v>199</v>
      </c>
      <c r="H22" s="155">
        <v>284</v>
      </c>
      <c r="I22" s="497">
        <v>1490</v>
      </c>
      <c r="J22" s="497">
        <v>364</v>
      </c>
      <c r="K22" s="548">
        <v>2983</v>
      </c>
    </row>
    <row r="23" spans="1:11" ht="19" thickBot="1" x14ac:dyDescent="0.6">
      <c r="A23" s="532"/>
      <c r="B23" s="503"/>
      <c r="C23" s="498"/>
      <c r="D23" s="499">
        <v>948</v>
      </c>
      <c r="E23" s="500"/>
      <c r="F23" s="500"/>
      <c r="G23" s="500"/>
      <c r="H23" s="501"/>
      <c r="I23" s="498"/>
      <c r="J23" s="515"/>
      <c r="K23" s="549"/>
    </row>
    <row r="24" spans="1:11" x14ac:dyDescent="0.55000000000000004">
      <c r="A24" s="136"/>
      <c r="B24" s="156" t="s">
        <v>96</v>
      </c>
      <c r="C24" s="139"/>
      <c r="D24" s="139"/>
      <c r="E24" s="139"/>
      <c r="F24" s="139"/>
      <c r="G24" s="139"/>
      <c r="H24" s="139"/>
      <c r="I24" s="140"/>
    </row>
    <row r="25" spans="1:11" ht="19" thickBot="1" x14ac:dyDescent="0.6">
      <c r="I25" s="142"/>
    </row>
    <row r="26" spans="1:11" ht="47.25" customHeight="1" thickBot="1" x14ac:dyDescent="0.6">
      <c r="C26" s="111" t="s">
        <v>21</v>
      </c>
      <c r="D26" s="508" t="s">
        <v>23</v>
      </c>
      <c r="E26" s="495"/>
      <c r="F26" s="495"/>
      <c r="G26" s="495"/>
      <c r="H26" s="495"/>
      <c r="I26" s="111" t="s">
        <v>64</v>
      </c>
      <c r="J26" s="157" t="s">
        <v>25</v>
      </c>
      <c r="K26" s="542" t="s">
        <v>75</v>
      </c>
    </row>
    <row r="27" spans="1:11" ht="20.149999999999999" customHeight="1" x14ac:dyDescent="0.55000000000000004">
      <c r="A27" s="509">
        <v>3</v>
      </c>
      <c r="B27" s="536" t="s">
        <v>97</v>
      </c>
      <c r="C27" s="114" t="s">
        <v>41</v>
      </c>
      <c r="D27" s="144" t="s">
        <v>42</v>
      </c>
      <c r="E27" s="116" t="s">
        <v>43</v>
      </c>
      <c r="F27" s="117" t="s">
        <v>44</v>
      </c>
      <c r="G27" s="117" t="s">
        <v>45</v>
      </c>
      <c r="H27" s="117" t="s">
        <v>46</v>
      </c>
      <c r="I27" s="121" t="s">
        <v>77</v>
      </c>
      <c r="J27" s="158" t="s">
        <v>78</v>
      </c>
      <c r="K27" s="543"/>
    </row>
    <row r="28" spans="1:11" x14ac:dyDescent="0.55000000000000004">
      <c r="A28" s="535"/>
      <c r="B28" s="537"/>
      <c r="C28" s="514">
        <v>131</v>
      </c>
      <c r="D28" s="159">
        <v>110.3</v>
      </c>
      <c r="E28" s="160">
        <v>88.699999999999989</v>
      </c>
      <c r="F28" s="160">
        <v>50</v>
      </c>
      <c r="G28" s="160">
        <v>20</v>
      </c>
      <c r="H28" s="161">
        <v>0</v>
      </c>
      <c r="I28" s="514">
        <v>0</v>
      </c>
      <c r="J28" s="552">
        <v>0</v>
      </c>
      <c r="K28" s="514">
        <v>400</v>
      </c>
    </row>
    <row r="29" spans="1:11" ht="19" thickBot="1" x14ac:dyDescent="0.6">
      <c r="A29" s="510"/>
      <c r="B29" s="538"/>
      <c r="C29" s="515"/>
      <c r="D29" s="539">
        <v>269</v>
      </c>
      <c r="E29" s="540"/>
      <c r="F29" s="540"/>
      <c r="G29" s="540"/>
      <c r="H29" s="541"/>
      <c r="I29" s="515"/>
      <c r="J29" s="553"/>
      <c r="K29" s="515"/>
    </row>
    <row r="30" spans="1:11" x14ac:dyDescent="0.55000000000000004">
      <c r="A30" s="141"/>
      <c r="B30" s="137" t="s">
        <v>98</v>
      </c>
      <c r="I30" s="140"/>
    </row>
    <row r="31" spans="1:11" x14ac:dyDescent="0.55000000000000004">
      <c r="A31" s="141"/>
      <c r="E31" s="24"/>
      <c r="I31" s="162"/>
    </row>
    <row r="32" spans="1:11" ht="19" thickBot="1" x14ac:dyDescent="0.6">
      <c r="A32" s="141"/>
      <c r="I32" s="142"/>
    </row>
    <row r="33" spans="1:16" ht="32.25" customHeight="1" thickBot="1" x14ac:dyDescent="0.6">
      <c r="A33" s="141"/>
      <c r="C33" s="527"/>
      <c r="D33" s="494" t="s">
        <v>23</v>
      </c>
      <c r="E33" s="495"/>
      <c r="F33" s="495"/>
      <c r="G33" s="495"/>
      <c r="H33" s="496"/>
      <c r="I33" s="111" t="s">
        <v>64</v>
      </c>
      <c r="J33" s="111" t="s">
        <v>25</v>
      </c>
      <c r="K33" s="542" t="s">
        <v>75</v>
      </c>
    </row>
    <row r="34" spans="1:16" ht="20.149999999999999" customHeight="1" x14ac:dyDescent="0.55000000000000004">
      <c r="A34" s="519">
        <v>4</v>
      </c>
      <c r="B34" s="113" t="s">
        <v>99</v>
      </c>
      <c r="C34" s="528"/>
      <c r="D34" s="115" t="s">
        <v>42</v>
      </c>
      <c r="E34" s="116" t="s">
        <v>43</v>
      </c>
      <c r="F34" s="117" t="s">
        <v>44</v>
      </c>
      <c r="G34" s="117" t="s">
        <v>45</v>
      </c>
      <c r="H34" s="118" t="s">
        <v>46</v>
      </c>
      <c r="I34" s="119" t="s">
        <v>77</v>
      </c>
      <c r="J34" s="120" t="s">
        <v>78</v>
      </c>
      <c r="K34" s="543"/>
    </row>
    <row r="35" spans="1:16" ht="32.25" customHeight="1" thickBot="1" x14ac:dyDescent="0.6">
      <c r="A35" s="520"/>
      <c r="B35" s="163" t="s">
        <v>100</v>
      </c>
      <c r="C35" s="529"/>
      <c r="D35" s="533">
        <v>82.6</v>
      </c>
      <c r="E35" s="534"/>
      <c r="F35" s="534"/>
      <c r="G35" s="534"/>
      <c r="H35" s="534"/>
      <c r="I35" s="135">
        <v>0</v>
      </c>
      <c r="J35" s="135">
        <v>0</v>
      </c>
      <c r="K35" s="135">
        <v>82.6</v>
      </c>
    </row>
    <row r="36" spans="1:16" x14ac:dyDescent="0.55000000000000004">
      <c r="A36" s="141"/>
      <c r="B36" s="137" t="s">
        <v>101</v>
      </c>
      <c r="I36" s="140"/>
    </row>
    <row r="37" spans="1:16" x14ac:dyDescent="0.55000000000000004">
      <c r="A37" s="141"/>
      <c r="I37" s="162"/>
    </row>
    <row r="38" spans="1:16" ht="19" thickBot="1" x14ac:dyDescent="0.6">
      <c r="A38" s="141"/>
      <c r="I38" s="142"/>
    </row>
    <row r="39" spans="1:16" ht="34.5" customHeight="1" thickBot="1" x14ac:dyDescent="0.6">
      <c r="A39" s="141"/>
      <c r="C39" s="111" t="s">
        <v>21</v>
      </c>
      <c r="D39" s="508" t="s">
        <v>23</v>
      </c>
      <c r="E39" s="495"/>
      <c r="F39" s="495"/>
      <c r="G39" s="495"/>
      <c r="H39" s="495"/>
      <c r="I39" s="111" t="s">
        <v>64</v>
      </c>
      <c r="J39" s="111" t="s">
        <v>25</v>
      </c>
      <c r="K39" s="542" t="s">
        <v>75</v>
      </c>
    </row>
    <row r="40" spans="1:16" ht="20.149999999999999" customHeight="1" x14ac:dyDescent="0.55000000000000004">
      <c r="A40" s="509">
        <v>5</v>
      </c>
      <c r="B40" s="512" t="s">
        <v>102</v>
      </c>
      <c r="C40" s="114" t="s">
        <v>41</v>
      </c>
      <c r="D40" s="144" t="s">
        <v>42</v>
      </c>
      <c r="E40" s="116" t="s">
        <v>43</v>
      </c>
      <c r="F40" s="117" t="s">
        <v>44</v>
      </c>
      <c r="G40" s="117" t="s">
        <v>45</v>
      </c>
      <c r="H40" s="117" t="s">
        <v>46</v>
      </c>
      <c r="I40" s="121" t="s">
        <v>77</v>
      </c>
      <c r="J40" s="120" t="s">
        <v>78</v>
      </c>
      <c r="K40" s="543"/>
    </row>
    <row r="41" spans="1:16" ht="19" thickBot="1" x14ac:dyDescent="0.6">
      <c r="A41" s="510"/>
      <c r="B41" s="513"/>
      <c r="C41" s="134">
        <v>1499</v>
      </c>
      <c r="D41" s="525">
        <v>4085.6</v>
      </c>
      <c r="E41" s="523" t="e">
        <v>#REF!</v>
      </c>
      <c r="F41" s="523" t="e">
        <v>#REF!</v>
      </c>
      <c r="G41" s="523" t="e">
        <v>#REF!</v>
      </c>
      <c r="H41" s="524" t="e">
        <v>#REF!</v>
      </c>
      <c r="I41" s="134">
        <v>4391</v>
      </c>
      <c r="J41" s="164">
        <v>1543</v>
      </c>
      <c r="K41" s="165">
        <v>11518.6</v>
      </c>
      <c r="M41" s="166"/>
    </row>
    <row r="42" spans="1:16" x14ac:dyDescent="0.55000000000000004">
      <c r="A42" s="141"/>
      <c r="I42" s="140"/>
    </row>
    <row r="43" spans="1:16" x14ac:dyDescent="0.55000000000000004">
      <c r="A43" s="141"/>
      <c r="I43" s="162"/>
    </row>
    <row r="44" spans="1:16" ht="19" thickBot="1" x14ac:dyDescent="0.6">
      <c r="A44" s="141"/>
      <c r="I44" s="142"/>
    </row>
    <row r="45" spans="1:16" ht="35.25" customHeight="1" thickBot="1" x14ac:dyDescent="0.6">
      <c r="A45" s="141"/>
      <c r="C45" s="527"/>
      <c r="D45" s="508" t="s">
        <v>23</v>
      </c>
      <c r="E45" s="495"/>
      <c r="F45" s="495"/>
      <c r="G45" s="495"/>
      <c r="H45" s="495"/>
      <c r="I45" s="111" t="s">
        <v>64</v>
      </c>
      <c r="J45" s="111" t="s">
        <v>25</v>
      </c>
      <c r="K45" s="542" t="s">
        <v>75</v>
      </c>
      <c r="L45" s="167"/>
      <c r="M45" s="168"/>
      <c r="N45" s="112"/>
      <c r="O45" s="112"/>
    </row>
    <row r="46" spans="1:16" ht="20.149999999999999" customHeight="1" x14ac:dyDescent="0.55000000000000004">
      <c r="A46" s="519">
        <v>6</v>
      </c>
      <c r="B46" s="516" t="s">
        <v>103</v>
      </c>
      <c r="C46" s="528"/>
      <c r="D46" s="144" t="s">
        <v>42</v>
      </c>
      <c r="E46" s="116" t="s">
        <v>43</v>
      </c>
      <c r="F46" s="117" t="s">
        <v>44</v>
      </c>
      <c r="G46" s="117" t="s">
        <v>45</v>
      </c>
      <c r="H46" s="117" t="s">
        <v>46</v>
      </c>
      <c r="I46" s="121" t="s">
        <v>77</v>
      </c>
      <c r="J46" s="120" t="s">
        <v>78</v>
      </c>
      <c r="K46" s="543"/>
      <c r="L46" s="167"/>
      <c r="M46" s="112"/>
      <c r="N46" s="112"/>
      <c r="O46" s="112"/>
    </row>
    <row r="47" spans="1:16" ht="18.75" customHeight="1" x14ac:dyDescent="0.55000000000000004">
      <c r="A47" s="520"/>
      <c r="B47" s="517"/>
      <c r="C47" s="528"/>
      <c r="D47" s="159">
        <v>0</v>
      </c>
      <c r="E47" s="160">
        <v>0</v>
      </c>
      <c r="F47" s="160">
        <v>104.80000000000001</v>
      </c>
      <c r="G47" s="160">
        <v>134.80000000000001</v>
      </c>
      <c r="H47" s="161">
        <v>154.80000000000001</v>
      </c>
      <c r="I47" s="526">
        <v>774</v>
      </c>
      <c r="J47" s="550">
        <v>1083.6000000000001</v>
      </c>
      <c r="K47" s="544">
        <v>2252</v>
      </c>
      <c r="L47" s="169"/>
      <c r="M47" s="112"/>
      <c r="N47" s="112"/>
      <c r="O47" s="112"/>
      <c r="P47" s="170"/>
    </row>
    <row r="48" spans="1:16" ht="19" thickBot="1" x14ac:dyDescent="0.6">
      <c r="A48" s="521"/>
      <c r="B48" s="518"/>
      <c r="C48" s="529"/>
      <c r="D48" s="522">
        <v>394.40000000000003</v>
      </c>
      <c r="E48" s="523"/>
      <c r="F48" s="523"/>
      <c r="G48" s="523"/>
      <c r="H48" s="524"/>
      <c r="I48" s="498"/>
      <c r="J48" s="551"/>
      <c r="K48" s="545"/>
      <c r="L48" s="169"/>
      <c r="M48" s="112"/>
      <c r="N48" s="112"/>
      <c r="O48" s="112"/>
    </row>
    <row r="49" spans="1:15" x14ac:dyDescent="0.55000000000000004">
      <c r="A49" s="141"/>
      <c r="B49" s="137" t="s">
        <v>104</v>
      </c>
      <c r="I49" s="140"/>
      <c r="M49" s="112"/>
      <c r="N49" s="112"/>
      <c r="O49" s="112"/>
    </row>
    <row r="50" spans="1:15" x14ac:dyDescent="0.55000000000000004">
      <c r="A50" s="141"/>
      <c r="M50" s="112"/>
      <c r="N50" s="112"/>
      <c r="O50" s="112"/>
    </row>
    <row r="51" spans="1:15" ht="19" thickBot="1" x14ac:dyDescent="0.6">
      <c r="A51" s="141"/>
      <c r="M51" s="112"/>
      <c r="N51" s="112"/>
      <c r="O51" s="112"/>
    </row>
    <row r="52" spans="1:15" ht="31.5" customHeight="1" thickBot="1" x14ac:dyDescent="0.6">
      <c r="A52" s="141"/>
      <c r="C52" s="111" t="s">
        <v>21</v>
      </c>
      <c r="D52" s="508" t="s">
        <v>23</v>
      </c>
      <c r="E52" s="495"/>
      <c r="F52" s="495"/>
      <c r="G52" s="495"/>
      <c r="H52" s="495"/>
      <c r="I52" s="111" t="s">
        <v>64</v>
      </c>
      <c r="J52" s="111" t="s">
        <v>25</v>
      </c>
      <c r="K52" s="542" t="s">
        <v>75</v>
      </c>
      <c r="M52" s="112"/>
      <c r="N52" s="112"/>
      <c r="O52" s="112"/>
    </row>
    <row r="53" spans="1:15" ht="20.149999999999999" customHeight="1" x14ac:dyDescent="0.55000000000000004">
      <c r="A53" s="509">
        <v>7</v>
      </c>
      <c r="B53" s="171" t="s">
        <v>105</v>
      </c>
      <c r="C53" s="114" t="s">
        <v>41</v>
      </c>
      <c r="D53" s="144" t="s">
        <v>42</v>
      </c>
      <c r="E53" s="116" t="s">
        <v>43</v>
      </c>
      <c r="F53" s="117" t="s">
        <v>44</v>
      </c>
      <c r="G53" s="117" t="s">
        <v>45</v>
      </c>
      <c r="H53" s="117" t="s">
        <v>46</v>
      </c>
      <c r="I53" s="121" t="s">
        <v>77</v>
      </c>
      <c r="J53" s="120" t="s">
        <v>78</v>
      </c>
      <c r="K53" s="543"/>
      <c r="M53" s="112"/>
      <c r="N53" s="112"/>
      <c r="O53" s="112"/>
    </row>
    <row r="54" spans="1:15" ht="19" thickBot="1" x14ac:dyDescent="0.6">
      <c r="A54" s="511"/>
      <c r="B54" s="172" t="s">
        <v>106</v>
      </c>
      <c r="C54" s="134">
        <v>1499</v>
      </c>
      <c r="D54" s="525">
        <v>4480</v>
      </c>
      <c r="E54" s="523"/>
      <c r="F54" s="523"/>
      <c r="G54" s="523"/>
      <c r="H54" s="524"/>
      <c r="I54" s="134">
        <v>5165</v>
      </c>
      <c r="J54" s="164">
        <v>2626.6000000000004</v>
      </c>
      <c r="K54" s="165">
        <v>13770.6</v>
      </c>
      <c r="M54" s="173"/>
      <c r="N54" s="112"/>
      <c r="O54" s="112"/>
    </row>
    <row r="55" spans="1:15" x14ac:dyDescent="0.55000000000000004">
      <c r="B55" s="174"/>
      <c r="C55" s="175"/>
      <c r="D55" s="175"/>
      <c r="E55" s="175"/>
      <c r="F55" s="175"/>
      <c r="G55" s="175"/>
      <c r="H55" s="175"/>
      <c r="I55" s="175"/>
    </row>
    <row r="56" spans="1:15" x14ac:dyDescent="0.55000000000000004">
      <c r="A56" s="176"/>
      <c r="B56" s="176"/>
      <c r="C56" s="177"/>
      <c r="D56" s="178"/>
      <c r="E56" s="178"/>
      <c r="F56" s="178"/>
      <c r="G56" s="178"/>
      <c r="H56" s="178"/>
      <c r="I56" s="178"/>
    </row>
    <row r="57" spans="1:15" x14ac:dyDescent="0.55000000000000004">
      <c r="C57" s="26"/>
    </row>
    <row r="58" spans="1:15" x14ac:dyDescent="0.55000000000000004">
      <c r="C58" s="26"/>
    </row>
    <row r="59" spans="1:15" x14ac:dyDescent="0.55000000000000004">
      <c r="C59" s="22"/>
    </row>
    <row r="60" spans="1:15" x14ac:dyDescent="0.55000000000000004">
      <c r="C60" s="22"/>
    </row>
    <row r="61" spans="1:15" x14ac:dyDescent="0.55000000000000004">
      <c r="C61" s="22"/>
    </row>
    <row r="62" spans="1:15" x14ac:dyDescent="0.55000000000000004">
      <c r="C62" s="22"/>
    </row>
    <row r="63" spans="1:15" x14ac:dyDescent="0.55000000000000004">
      <c r="C63" s="24"/>
    </row>
    <row r="64" spans="1:15" x14ac:dyDescent="0.55000000000000004">
      <c r="C64" s="22"/>
      <c r="D64" s="22"/>
      <c r="E64" s="22"/>
      <c r="F64" s="22"/>
      <c r="G64" s="22"/>
      <c r="H64" s="22"/>
      <c r="I64" s="22"/>
    </row>
    <row r="68" spans="4:8" x14ac:dyDescent="0.55000000000000004">
      <c r="D68" s="24"/>
      <c r="E68" s="24"/>
      <c r="F68" s="24"/>
      <c r="G68" s="24"/>
      <c r="H68" s="24"/>
    </row>
    <row r="69" spans="4:8" x14ac:dyDescent="0.55000000000000004">
      <c r="D69" s="179"/>
      <c r="E69" s="179"/>
      <c r="F69" s="179"/>
      <c r="G69" s="179"/>
      <c r="H69" s="179"/>
    </row>
    <row r="70" spans="4:8" x14ac:dyDescent="0.55000000000000004">
      <c r="D70" s="179"/>
      <c r="E70" s="179"/>
      <c r="F70" s="179"/>
      <c r="G70" s="179"/>
      <c r="H70" s="179"/>
    </row>
  </sheetData>
  <mergeCells count="50">
    <mergeCell ref="K52:K53"/>
    <mergeCell ref="K47:K48"/>
    <mergeCell ref="K1:K2"/>
    <mergeCell ref="K15:K16"/>
    <mergeCell ref="J11:J12"/>
    <mergeCell ref="K11:K12"/>
    <mergeCell ref="J22:J23"/>
    <mergeCell ref="K22:K23"/>
    <mergeCell ref="K39:K40"/>
    <mergeCell ref="J47:J48"/>
    <mergeCell ref="K26:K27"/>
    <mergeCell ref="J28:J29"/>
    <mergeCell ref="K28:K29"/>
    <mergeCell ref="K33:K34"/>
    <mergeCell ref="K45:K46"/>
    <mergeCell ref="A2:A12"/>
    <mergeCell ref="A16:A23"/>
    <mergeCell ref="D35:H35"/>
    <mergeCell ref="D26:H26"/>
    <mergeCell ref="A27:A29"/>
    <mergeCell ref="B27:B29"/>
    <mergeCell ref="C28:C29"/>
    <mergeCell ref="D29:H29"/>
    <mergeCell ref="A34:A35"/>
    <mergeCell ref="C33:C35"/>
    <mergeCell ref="A40:A41"/>
    <mergeCell ref="A53:A54"/>
    <mergeCell ref="B40:B41"/>
    <mergeCell ref="I28:I29"/>
    <mergeCell ref="B46:B48"/>
    <mergeCell ref="A46:A48"/>
    <mergeCell ref="D48:H48"/>
    <mergeCell ref="D54:H54"/>
    <mergeCell ref="D52:H52"/>
    <mergeCell ref="I47:I48"/>
    <mergeCell ref="D33:H33"/>
    <mergeCell ref="D41:H41"/>
    <mergeCell ref="D45:H45"/>
    <mergeCell ref="D39:H39"/>
    <mergeCell ref="C45:C48"/>
    <mergeCell ref="D1:H1"/>
    <mergeCell ref="I22:I23"/>
    <mergeCell ref="D23:H23"/>
    <mergeCell ref="B22:B23"/>
    <mergeCell ref="D12:H12"/>
    <mergeCell ref="B11:B12"/>
    <mergeCell ref="C11:C12"/>
    <mergeCell ref="D15:H15"/>
    <mergeCell ref="C22:C23"/>
    <mergeCell ref="I11:I12"/>
  </mergeCells>
  <phoneticPr fontId="11" type="noConversion"/>
  <pageMargins left="0.74803149606299213" right="0.74803149606299213" top="0.98425196850393704" bottom="0.98425196850393704" header="0.51181102362204722" footer="0.51181102362204722"/>
  <pageSetup paperSize="9" orientation="landscape" r:id="rId1"/>
  <headerFooter alignWithMargins="0">
    <oddHeader>&amp;CSHLAA 2015 Summary Tables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17"/>
  <sheetViews>
    <sheetView topLeftCell="A45" zoomScaleNormal="100" workbookViewId="0">
      <selection activeCell="B2" sqref="B2"/>
    </sheetView>
  </sheetViews>
  <sheetFormatPr defaultColWidth="9.1796875" defaultRowHeight="12.5" x14ac:dyDescent="0.25"/>
  <cols>
    <col min="1" max="1" width="7.7265625" style="180" bestFit="1" customWidth="1"/>
    <col min="2" max="2" width="27.7265625" style="181" customWidth="1"/>
    <col min="3" max="3" width="52.81640625" style="182" customWidth="1"/>
    <col min="4" max="4" width="12.54296875" style="184" customWidth="1"/>
    <col min="5" max="6" width="9.81640625" style="184" bestFit="1" customWidth="1"/>
    <col min="7" max="7" width="9.7265625" style="184" customWidth="1"/>
    <col min="8" max="8" width="9.81640625" style="184" bestFit="1" customWidth="1"/>
    <col min="9" max="9" width="9.81640625" style="184" customWidth="1"/>
    <col min="10" max="10" width="12.26953125" style="184" customWidth="1"/>
    <col min="11" max="11" width="12.7265625" style="184" customWidth="1"/>
    <col min="12" max="12" width="14" style="184" customWidth="1"/>
    <col min="13" max="13" width="39" style="185" customWidth="1"/>
    <col min="14" max="16384" width="9.1796875" style="185"/>
  </cols>
  <sheetData>
    <row r="1" spans="1:13" ht="13.5" thickBot="1" x14ac:dyDescent="0.35">
      <c r="D1" s="183"/>
    </row>
    <row r="2" spans="1:13" ht="43.5" customHeight="1" thickBot="1" x14ac:dyDescent="0.3">
      <c r="A2" s="186"/>
      <c r="B2" s="187"/>
      <c r="D2" s="188" t="s">
        <v>21</v>
      </c>
      <c r="E2" s="557" t="s">
        <v>23</v>
      </c>
      <c r="F2" s="558"/>
      <c r="G2" s="558"/>
      <c r="H2" s="558"/>
      <c r="I2" s="559"/>
      <c r="J2" s="189" t="s">
        <v>107</v>
      </c>
      <c r="K2" s="189" t="s">
        <v>25</v>
      </c>
      <c r="L2" s="555" t="s">
        <v>75</v>
      </c>
      <c r="M2" s="191"/>
    </row>
    <row r="3" spans="1:13" ht="30.75" customHeight="1" thickBot="1" x14ac:dyDescent="0.3">
      <c r="A3" s="192" t="s">
        <v>108</v>
      </c>
      <c r="B3" s="193" t="s">
        <v>109</v>
      </c>
      <c r="C3" s="193" t="s">
        <v>76</v>
      </c>
      <c r="D3" s="194" t="s">
        <v>41</v>
      </c>
      <c r="E3" s="195" t="s">
        <v>42</v>
      </c>
      <c r="F3" s="196" t="s">
        <v>43</v>
      </c>
      <c r="G3" s="196" t="s">
        <v>44</v>
      </c>
      <c r="H3" s="196" t="s">
        <v>45</v>
      </c>
      <c r="I3" s="197" t="s">
        <v>46</v>
      </c>
      <c r="J3" s="194" t="s">
        <v>77</v>
      </c>
      <c r="K3" s="198" t="s">
        <v>78</v>
      </c>
      <c r="L3" s="556"/>
      <c r="M3" s="192" t="s">
        <v>110</v>
      </c>
    </row>
    <row r="4" spans="1:13" s="206" customFormat="1" ht="15" customHeight="1" x14ac:dyDescent="0.25">
      <c r="A4" s="199">
        <v>7022</v>
      </c>
      <c r="B4" s="560" t="s">
        <v>111</v>
      </c>
      <c r="C4" s="200" t="s">
        <v>112</v>
      </c>
      <c r="D4" s="201">
        <v>0</v>
      </c>
      <c r="E4" s="202">
        <v>0</v>
      </c>
      <c r="F4" s="203">
        <v>0</v>
      </c>
      <c r="G4" s="203">
        <v>50</v>
      </c>
      <c r="H4" s="203">
        <v>50</v>
      </c>
      <c r="I4" s="204">
        <v>0</v>
      </c>
      <c r="J4" s="201">
        <v>0</v>
      </c>
      <c r="K4" s="201">
        <v>0</v>
      </c>
      <c r="L4" s="260">
        <v>100</v>
      </c>
      <c r="M4" s="205" t="s">
        <v>113</v>
      </c>
    </row>
    <row r="5" spans="1:13" s="206" customFormat="1" x14ac:dyDescent="0.25">
      <c r="A5" s="207">
        <v>7023</v>
      </c>
      <c r="B5" s="561"/>
      <c r="C5" s="208" t="s">
        <v>114</v>
      </c>
      <c r="D5" s="209">
        <v>0</v>
      </c>
      <c r="E5" s="210">
        <v>0</v>
      </c>
      <c r="F5" s="211">
        <v>0</v>
      </c>
      <c r="G5" s="211">
        <v>0</v>
      </c>
      <c r="H5" s="211">
        <v>0</v>
      </c>
      <c r="I5" s="212">
        <v>0</v>
      </c>
      <c r="J5" s="209">
        <v>100</v>
      </c>
      <c r="K5" s="209">
        <v>0</v>
      </c>
      <c r="L5" s="261">
        <v>100</v>
      </c>
      <c r="M5" s="213" t="s">
        <v>113</v>
      </c>
    </row>
    <row r="6" spans="1:13" ht="13" x14ac:dyDescent="0.3">
      <c r="A6" s="214"/>
      <c r="B6" s="215"/>
      <c r="C6" s="216" t="s">
        <v>115</v>
      </c>
      <c r="D6" s="217">
        <v>0</v>
      </c>
      <c r="E6" s="218">
        <v>0</v>
      </c>
      <c r="F6" s="219">
        <v>0</v>
      </c>
      <c r="G6" s="219">
        <v>50</v>
      </c>
      <c r="H6" s="219">
        <v>50</v>
      </c>
      <c r="I6" s="220">
        <v>0</v>
      </c>
      <c r="J6" s="217">
        <v>100</v>
      </c>
      <c r="K6" s="217">
        <v>0</v>
      </c>
      <c r="L6" s="262">
        <v>200</v>
      </c>
      <c r="M6" s="221"/>
    </row>
    <row r="7" spans="1:13" s="222" customFormat="1" ht="15" customHeight="1" x14ac:dyDescent="0.25">
      <c r="A7" s="207">
        <v>1</v>
      </c>
      <c r="B7" s="561" t="s">
        <v>80</v>
      </c>
      <c r="C7" s="208" t="s">
        <v>116</v>
      </c>
      <c r="D7" s="209">
        <v>0</v>
      </c>
      <c r="E7" s="210">
        <v>0</v>
      </c>
      <c r="F7" s="211">
        <v>0</v>
      </c>
      <c r="G7" s="211">
        <v>0</v>
      </c>
      <c r="H7" s="211">
        <v>165</v>
      </c>
      <c r="I7" s="212">
        <v>165</v>
      </c>
      <c r="J7" s="209">
        <v>165</v>
      </c>
      <c r="K7" s="209">
        <v>0</v>
      </c>
      <c r="L7" s="261">
        <v>495</v>
      </c>
      <c r="M7" s="213" t="s">
        <v>117</v>
      </c>
    </row>
    <row r="8" spans="1:13" s="222" customFormat="1" x14ac:dyDescent="0.25">
      <c r="A8" s="207">
        <v>3</v>
      </c>
      <c r="B8" s="561"/>
      <c r="C8" s="208" t="s">
        <v>118</v>
      </c>
      <c r="D8" s="209">
        <v>0</v>
      </c>
      <c r="E8" s="210">
        <v>0</v>
      </c>
      <c r="F8" s="211">
        <v>0</v>
      </c>
      <c r="G8" s="211">
        <v>0</v>
      </c>
      <c r="H8" s="211">
        <v>0</v>
      </c>
      <c r="I8" s="212">
        <v>0</v>
      </c>
      <c r="J8" s="209">
        <v>500</v>
      </c>
      <c r="K8" s="209">
        <v>500</v>
      </c>
      <c r="L8" s="261">
        <v>1000</v>
      </c>
      <c r="M8" s="213" t="s">
        <v>113</v>
      </c>
    </row>
    <row r="9" spans="1:13" s="222" customFormat="1" ht="12.75" customHeight="1" x14ac:dyDescent="0.25">
      <c r="A9" s="207">
        <v>4</v>
      </c>
      <c r="B9" s="561"/>
      <c r="C9" s="208" t="s">
        <v>119</v>
      </c>
      <c r="D9" s="209">
        <v>0</v>
      </c>
      <c r="E9" s="210">
        <v>0</v>
      </c>
      <c r="F9" s="211">
        <v>0</v>
      </c>
      <c r="G9" s="223">
        <v>0</v>
      </c>
      <c r="H9" s="211">
        <v>0</v>
      </c>
      <c r="I9" s="212">
        <v>100</v>
      </c>
      <c r="J9" s="209">
        <v>269</v>
      </c>
      <c r="K9" s="209">
        <v>292</v>
      </c>
      <c r="L9" s="261">
        <v>661</v>
      </c>
      <c r="M9" s="213" t="s">
        <v>120</v>
      </c>
    </row>
    <row r="10" spans="1:13" s="222" customFormat="1" ht="13" x14ac:dyDescent="0.25">
      <c r="A10" s="214"/>
      <c r="B10" s="224"/>
      <c r="C10" s="216" t="s">
        <v>115</v>
      </c>
      <c r="D10" s="225">
        <v>0</v>
      </c>
      <c r="E10" s="226">
        <v>0</v>
      </c>
      <c r="F10" s="227">
        <v>0</v>
      </c>
      <c r="G10" s="227">
        <v>0</v>
      </c>
      <c r="H10" s="227">
        <v>165</v>
      </c>
      <c r="I10" s="228">
        <v>265</v>
      </c>
      <c r="J10" s="225">
        <v>934</v>
      </c>
      <c r="K10" s="225">
        <v>792</v>
      </c>
      <c r="L10" s="242">
        <v>2156</v>
      </c>
      <c r="M10" s="213"/>
    </row>
    <row r="11" spans="1:13" s="231" customFormat="1" ht="12.65" customHeight="1" x14ac:dyDescent="0.25">
      <c r="A11" s="229">
        <v>10</v>
      </c>
      <c r="B11" s="554" t="s">
        <v>81</v>
      </c>
      <c r="C11" s="208" t="s">
        <v>121</v>
      </c>
      <c r="D11" s="209">
        <v>0</v>
      </c>
      <c r="E11" s="210">
        <v>0</v>
      </c>
      <c r="F11" s="211">
        <v>0</v>
      </c>
      <c r="G11" s="211">
        <v>0</v>
      </c>
      <c r="H11" s="211">
        <v>0</v>
      </c>
      <c r="I11" s="212">
        <v>8</v>
      </c>
      <c r="J11" s="209">
        <v>0</v>
      </c>
      <c r="K11" s="209">
        <v>0</v>
      </c>
      <c r="L11" s="261">
        <v>8</v>
      </c>
      <c r="M11" s="213" t="s">
        <v>120</v>
      </c>
    </row>
    <row r="12" spans="1:13" s="232" customFormat="1" ht="12.65" customHeight="1" x14ac:dyDescent="0.25">
      <c r="A12" s="229">
        <v>14</v>
      </c>
      <c r="B12" s="554"/>
      <c r="C12" s="208" t="s">
        <v>122</v>
      </c>
      <c r="D12" s="209">
        <v>363</v>
      </c>
      <c r="E12" s="210">
        <v>0</v>
      </c>
      <c r="F12" s="211">
        <v>0</v>
      </c>
      <c r="G12" s="211">
        <v>0</v>
      </c>
      <c r="H12" s="223">
        <v>0</v>
      </c>
      <c r="I12" s="212">
        <v>0</v>
      </c>
      <c r="J12" s="209">
        <v>0</v>
      </c>
      <c r="K12" s="209">
        <v>0</v>
      </c>
      <c r="L12" s="261">
        <v>363</v>
      </c>
      <c r="M12" s="213" t="s">
        <v>123</v>
      </c>
    </row>
    <row r="13" spans="1:13" s="232" customFormat="1" ht="12.65" customHeight="1" x14ac:dyDescent="0.25">
      <c r="A13" s="229">
        <v>892</v>
      </c>
      <c r="B13" s="554"/>
      <c r="C13" s="233" t="s">
        <v>124</v>
      </c>
      <c r="D13" s="209">
        <v>0</v>
      </c>
      <c r="E13" s="210">
        <v>46</v>
      </c>
      <c r="F13" s="223">
        <v>149</v>
      </c>
      <c r="G13" s="211">
        <v>0</v>
      </c>
      <c r="H13" s="211">
        <v>0</v>
      </c>
      <c r="I13" s="212">
        <v>0</v>
      </c>
      <c r="J13" s="209">
        <v>0</v>
      </c>
      <c r="K13" s="209">
        <v>0</v>
      </c>
      <c r="L13" s="261">
        <v>195</v>
      </c>
      <c r="M13" s="213" t="s">
        <v>125</v>
      </c>
    </row>
    <row r="14" spans="1:13" s="222" customFormat="1" ht="12.65" customHeight="1" x14ac:dyDescent="0.25">
      <c r="A14" s="229">
        <v>6106</v>
      </c>
      <c r="B14" s="554"/>
      <c r="C14" s="208" t="s">
        <v>126</v>
      </c>
      <c r="D14" s="209">
        <v>0</v>
      </c>
      <c r="E14" s="210">
        <v>30</v>
      </c>
      <c r="F14" s="223">
        <v>0</v>
      </c>
      <c r="G14" s="211">
        <v>0</v>
      </c>
      <c r="H14" s="211">
        <v>0</v>
      </c>
      <c r="I14" s="212">
        <v>0</v>
      </c>
      <c r="J14" s="209">
        <v>0</v>
      </c>
      <c r="K14" s="209">
        <v>0</v>
      </c>
      <c r="L14" s="261">
        <v>30</v>
      </c>
      <c r="M14" s="213" t="s">
        <v>125</v>
      </c>
    </row>
    <row r="15" spans="1:13" s="222" customFormat="1" ht="15" customHeight="1" x14ac:dyDescent="0.25">
      <c r="A15" s="229">
        <v>6142</v>
      </c>
      <c r="B15" s="554"/>
      <c r="C15" s="208" t="s">
        <v>127</v>
      </c>
      <c r="D15" s="209">
        <v>0</v>
      </c>
      <c r="E15" s="210">
        <v>0</v>
      </c>
      <c r="F15" s="211">
        <v>0</v>
      </c>
      <c r="G15" s="211">
        <v>0</v>
      </c>
      <c r="H15" s="211">
        <v>0</v>
      </c>
      <c r="I15" s="212">
        <v>0</v>
      </c>
      <c r="J15" s="209">
        <v>10</v>
      </c>
      <c r="K15" s="209">
        <v>0</v>
      </c>
      <c r="L15" s="261">
        <v>10</v>
      </c>
      <c r="M15" s="213" t="s">
        <v>113</v>
      </c>
    </row>
    <row r="16" spans="1:13" s="222" customFormat="1" ht="12.65" customHeight="1" x14ac:dyDescent="0.25">
      <c r="A16" s="229">
        <v>6161</v>
      </c>
      <c r="B16" s="554"/>
      <c r="C16" s="208" t="s">
        <v>128</v>
      </c>
      <c r="D16" s="209">
        <v>0</v>
      </c>
      <c r="E16" s="210">
        <v>7</v>
      </c>
      <c r="F16" s="211">
        <v>0</v>
      </c>
      <c r="G16" s="211">
        <v>0</v>
      </c>
      <c r="H16" s="211">
        <v>0</v>
      </c>
      <c r="I16" s="212">
        <v>0</v>
      </c>
      <c r="J16" s="209">
        <v>0</v>
      </c>
      <c r="K16" s="209">
        <v>0</v>
      </c>
      <c r="L16" s="261">
        <v>7</v>
      </c>
      <c r="M16" s="234" t="s">
        <v>129</v>
      </c>
    </row>
    <row r="17" spans="1:13" s="222" customFormat="1" ht="12.65" customHeight="1" x14ac:dyDescent="0.25">
      <c r="A17" s="229">
        <v>6217</v>
      </c>
      <c r="B17" s="554"/>
      <c r="C17" s="208" t="s">
        <v>130</v>
      </c>
      <c r="D17" s="209">
        <v>0</v>
      </c>
      <c r="E17" s="210">
        <v>0</v>
      </c>
      <c r="F17" s="211">
        <v>106</v>
      </c>
      <c r="G17" s="211">
        <v>106</v>
      </c>
      <c r="H17" s="211">
        <v>0</v>
      </c>
      <c r="I17" s="212">
        <v>0</v>
      </c>
      <c r="J17" s="209">
        <v>0</v>
      </c>
      <c r="K17" s="209">
        <v>0</v>
      </c>
      <c r="L17" s="261">
        <v>212</v>
      </c>
      <c r="M17" s="235" t="s">
        <v>131</v>
      </c>
    </row>
    <row r="18" spans="1:13" s="222" customFormat="1" ht="12.65" customHeight="1" x14ac:dyDescent="0.25">
      <c r="A18" s="229">
        <v>7014</v>
      </c>
      <c r="B18" s="554"/>
      <c r="C18" s="208" t="s">
        <v>132</v>
      </c>
      <c r="D18" s="209">
        <v>0</v>
      </c>
      <c r="E18" s="210">
        <v>0</v>
      </c>
      <c r="F18" s="211">
        <v>0</v>
      </c>
      <c r="G18" s="211">
        <v>0</v>
      </c>
      <c r="H18" s="211">
        <v>0</v>
      </c>
      <c r="I18" s="212">
        <v>16</v>
      </c>
      <c r="J18" s="209">
        <v>0</v>
      </c>
      <c r="K18" s="209">
        <v>0</v>
      </c>
      <c r="L18" s="261">
        <v>16</v>
      </c>
      <c r="M18" s="213" t="s">
        <v>120</v>
      </c>
    </row>
    <row r="19" spans="1:13" s="222" customFormat="1" ht="12.65" customHeight="1" x14ac:dyDescent="0.25">
      <c r="A19" s="229">
        <v>7015</v>
      </c>
      <c r="B19" s="554"/>
      <c r="C19" s="208" t="s">
        <v>133</v>
      </c>
      <c r="D19" s="209">
        <v>0</v>
      </c>
      <c r="E19" s="210">
        <v>0</v>
      </c>
      <c r="F19" s="211">
        <v>0</v>
      </c>
      <c r="G19" s="211">
        <v>0</v>
      </c>
      <c r="H19" s="211">
        <v>0</v>
      </c>
      <c r="I19" s="212">
        <v>10</v>
      </c>
      <c r="J19" s="209">
        <v>0</v>
      </c>
      <c r="K19" s="209">
        <v>0</v>
      </c>
      <c r="L19" s="261">
        <v>10</v>
      </c>
      <c r="M19" s="213" t="s">
        <v>120</v>
      </c>
    </row>
    <row r="20" spans="1:13" s="222" customFormat="1" ht="12.65" customHeight="1" x14ac:dyDescent="0.25">
      <c r="A20" s="229">
        <v>7036</v>
      </c>
      <c r="B20" s="554"/>
      <c r="C20" s="208" t="s">
        <v>134</v>
      </c>
      <c r="D20" s="209">
        <v>0</v>
      </c>
      <c r="E20" s="210">
        <v>0</v>
      </c>
      <c r="F20" s="211">
        <v>7</v>
      </c>
      <c r="G20" s="211">
        <v>0</v>
      </c>
      <c r="H20" s="211">
        <v>0</v>
      </c>
      <c r="I20" s="212">
        <v>0</v>
      </c>
      <c r="J20" s="209">
        <v>0</v>
      </c>
      <c r="K20" s="209">
        <v>0</v>
      </c>
      <c r="L20" s="261">
        <v>7</v>
      </c>
      <c r="M20" s="213" t="s">
        <v>131</v>
      </c>
    </row>
    <row r="21" spans="1:13" s="222" customFormat="1" ht="12.65" customHeight="1" x14ac:dyDescent="0.25">
      <c r="A21" s="229">
        <v>7037</v>
      </c>
      <c r="B21" s="554"/>
      <c r="C21" s="208" t="s">
        <v>135</v>
      </c>
      <c r="D21" s="209">
        <v>0</v>
      </c>
      <c r="E21" s="210">
        <v>0</v>
      </c>
      <c r="F21" s="211">
        <v>223</v>
      </c>
      <c r="G21" s="211">
        <v>224</v>
      </c>
      <c r="H21" s="211">
        <v>0</v>
      </c>
      <c r="I21" s="212">
        <v>0</v>
      </c>
      <c r="J21" s="209">
        <v>0</v>
      </c>
      <c r="K21" s="209">
        <v>0</v>
      </c>
      <c r="L21" s="261">
        <v>447</v>
      </c>
      <c r="M21" s="213" t="s">
        <v>129</v>
      </c>
    </row>
    <row r="22" spans="1:13" s="222" customFormat="1" ht="12.65" customHeight="1" x14ac:dyDescent="0.25">
      <c r="A22" s="229">
        <v>7038</v>
      </c>
      <c r="B22" s="554"/>
      <c r="C22" s="208" t="s">
        <v>136</v>
      </c>
      <c r="D22" s="209">
        <v>0</v>
      </c>
      <c r="E22" s="210">
        <v>0</v>
      </c>
      <c r="F22" s="211">
        <v>165</v>
      </c>
      <c r="G22" s="211">
        <v>0</v>
      </c>
      <c r="H22" s="211">
        <v>0</v>
      </c>
      <c r="I22" s="212">
        <v>0</v>
      </c>
      <c r="J22" s="209">
        <v>0</v>
      </c>
      <c r="K22" s="209">
        <v>0</v>
      </c>
      <c r="L22" s="261">
        <v>165</v>
      </c>
      <c r="M22" s="213" t="s">
        <v>131</v>
      </c>
    </row>
    <row r="23" spans="1:13" s="222" customFormat="1" ht="12.65" customHeight="1" x14ac:dyDescent="0.25">
      <c r="A23" s="229">
        <v>7039</v>
      </c>
      <c r="B23" s="554"/>
      <c r="C23" s="208" t="s">
        <v>137</v>
      </c>
      <c r="D23" s="209">
        <v>0</v>
      </c>
      <c r="E23" s="210">
        <v>0</v>
      </c>
      <c r="F23" s="211">
        <v>0</v>
      </c>
      <c r="G23" s="211">
        <v>0</v>
      </c>
      <c r="H23" s="211">
        <v>0</v>
      </c>
      <c r="I23" s="212">
        <v>0</v>
      </c>
      <c r="J23" s="209">
        <v>160</v>
      </c>
      <c r="K23" s="209">
        <v>0</v>
      </c>
      <c r="L23" s="261">
        <v>160</v>
      </c>
      <c r="M23" s="213" t="s">
        <v>120</v>
      </c>
    </row>
    <row r="24" spans="1:13" s="222" customFormat="1" ht="12.65" customHeight="1" x14ac:dyDescent="0.25">
      <c r="A24" s="229">
        <v>7040</v>
      </c>
      <c r="B24" s="554"/>
      <c r="C24" s="208" t="s">
        <v>138</v>
      </c>
      <c r="D24" s="209">
        <v>0</v>
      </c>
      <c r="E24" s="210">
        <v>0</v>
      </c>
      <c r="F24" s="211">
        <v>0</v>
      </c>
      <c r="G24" s="211">
        <v>0</v>
      </c>
      <c r="H24" s="211">
        <v>0</v>
      </c>
      <c r="I24" s="212">
        <v>0</v>
      </c>
      <c r="J24" s="209">
        <v>70</v>
      </c>
      <c r="K24" s="209">
        <v>0</v>
      </c>
      <c r="L24" s="261">
        <v>70</v>
      </c>
      <c r="M24" s="213" t="s">
        <v>120</v>
      </c>
    </row>
    <row r="25" spans="1:13" s="222" customFormat="1" ht="12.65" customHeight="1" x14ac:dyDescent="0.25">
      <c r="A25" s="229">
        <v>7041</v>
      </c>
      <c r="B25" s="554"/>
      <c r="C25" s="208" t="s">
        <v>139</v>
      </c>
      <c r="D25" s="209">
        <v>0</v>
      </c>
      <c r="E25" s="210">
        <v>0</v>
      </c>
      <c r="F25" s="211">
        <v>0</v>
      </c>
      <c r="G25" s="211">
        <v>0</v>
      </c>
      <c r="H25" s="211">
        <v>0</v>
      </c>
      <c r="I25" s="212">
        <v>0</v>
      </c>
      <c r="J25" s="209">
        <v>140</v>
      </c>
      <c r="K25" s="209">
        <v>0</v>
      </c>
      <c r="L25" s="261">
        <v>140</v>
      </c>
      <c r="M25" s="213" t="s">
        <v>120</v>
      </c>
    </row>
    <row r="26" spans="1:13" s="222" customFormat="1" ht="12.65" customHeight="1" x14ac:dyDescent="0.25">
      <c r="A26" s="229">
        <v>7048</v>
      </c>
      <c r="B26" s="554"/>
      <c r="C26" s="208" t="s">
        <v>140</v>
      </c>
      <c r="D26" s="209">
        <v>0</v>
      </c>
      <c r="E26" s="210">
        <v>0</v>
      </c>
      <c r="F26" s="211">
        <v>0</v>
      </c>
      <c r="G26" s="211">
        <v>0</v>
      </c>
      <c r="H26" s="211">
        <v>0</v>
      </c>
      <c r="I26" s="212">
        <v>0</v>
      </c>
      <c r="J26" s="209">
        <v>30</v>
      </c>
      <c r="K26" s="209">
        <v>0</v>
      </c>
      <c r="L26" s="261">
        <v>30</v>
      </c>
      <c r="M26" s="213" t="s">
        <v>120</v>
      </c>
    </row>
    <row r="27" spans="1:13" s="222" customFormat="1" ht="13" x14ac:dyDescent="0.25">
      <c r="A27" s="214"/>
      <c r="B27" s="224"/>
      <c r="C27" s="216" t="s">
        <v>115</v>
      </c>
      <c r="D27" s="225">
        <v>363</v>
      </c>
      <c r="E27" s="226">
        <v>83</v>
      </c>
      <c r="F27" s="227">
        <v>650</v>
      </c>
      <c r="G27" s="227">
        <v>330</v>
      </c>
      <c r="H27" s="227">
        <v>0</v>
      </c>
      <c r="I27" s="228">
        <v>34</v>
      </c>
      <c r="J27" s="225">
        <v>410</v>
      </c>
      <c r="K27" s="225">
        <v>0</v>
      </c>
      <c r="L27" s="242">
        <v>1870</v>
      </c>
      <c r="M27" s="213"/>
    </row>
    <row r="28" spans="1:13" s="236" customFormat="1" ht="12.65" customHeight="1" x14ac:dyDescent="0.25">
      <c r="A28" s="229">
        <v>132</v>
      </c>
      <c r="B28" s="554" t="s">
        <v>141</v>
      </c>
      <c r="C28" s="233" t="s">
        <v>142</v>
      </c>
      <c r="D28" s="209">
        <v>0</v>
      </c>
      <c r="E28" s="210">
        <v>0</v>
      </c>
      <c r="F28" s="211">
        <v>0</v>
      </c>
      <c r="G28" s="211">
        <v>0</v>
      </c>
      <c r="H28" s="211">
        <v>0</v>
      </c>
      <c r="I28" s="212">
        <v>0</v>
      </c>
      <c r="J28" s="209">
        <v>32</v>
      </c>
      <c r="K28" s="209">
        <v>0</v>
      </c>
      <c r="L28" s="261">
        <v>32</v>
      </c>
      <c r="M28" s="213" t="s">
        <v>113</v>
      </c>
    </row>
    <row r="29" spans="1:13" s="236" customFormat="1" ht="12.65" customHeight="1" x14ac:dyDescent="0.25">
      <c r="A29" s="229">
        <v>143</v>
      </c>
      <c r="B29" s="554"/>
      <c r="C29" s="237" t="s">
        <v>143</v>
      </c>
      <c r="D29" s="238">
        <v>0</v>
      </c>
      <c r="E29" s="210">
        <v>0</v>
      </c>
      <c r="F29" s="211">
        <v>0</v>
      </c>
      <c r="G29" s="211">
        <v>0</v>
      </c>
      <c r="H29" s="211">
        <v>0</v>
      </c>
      <c r="I29" s="212">
        <v>0</v>
      </c>
      <c r="J29" s="209">
        <v>0</v>
      </c>
      <c r="K29" s="209">
        <v>15</v>
      </c>
      <c r="L29" s="261">
        <v>15</v>
      </c>
      <c r="M29" s="213" t="s">
        <v>113</v>
      </c>
    </row>
    <row r="30" spans="1:13" s="236" customFormat="1" ht="12.65" customHeight="1" x14ac:dyDescent="0.25">
      <c r="A30" s="229">
        <v>860</v>
      </c>
      <c r="B30" s="554"/>
      <c r="C30" s="208" t="s">
        <v>144</v>
      </c>
      <c r="D30" s="209">
        <v>229</v>
      </c>
      <c r="E30" s="210">
        <v>0</v>
      </c>
      <c r="F30" s="211">
        <v>0</v>
      </c>
      <c r="G30" s="211">
        <v>0</v>
      </c>
      <c r="H30" s="239">
        <v>0</v>
      </c>
      <c r="I30" s="212">
        <v>0</v>
      </c>
      <c r="J30" s="209">
        <v>0</v>
      </c>
      <c r="K30" s="209">
        <v>0</v>
      </c>
      <c r="L30" s="261">
        <v>229</v>
      </c>
      <c r="M30" s="213" t="s">
        <v>123</v>
      </c>
    </row>
    <row r="31" spans="1:13" s="236" customFormat="1" ht="12.65" customHeight="1" x14ac:dyDescent="0.25">
      <c r="A31" s="229">
        <v>864</v>
      </c>
      <c r="B31" s="554"/>
      <c r="C31" s="208" t="s">
        <v>145</v>
      </c>
      <c r="D31" s="209">
        <v>0</v>
      </c>
      <c r="E31" s="210">
        <v>0</v>
      </c>
      <c r="F31" s="211">
        <v>0</v>
      </c>
      <c r="G31" s="211">
        <v>0</v>
      </c>
      <c r="H31" s="211">
        <v>0</v>
      </c>
      <c r="I31" s="212">
        <v>0</v>
      </c>
      <c r="J31" s="209">
        <v>85</v>
      </c>
      <c r="K31" s="209">
        <v>0</v>
      </c>
      <c r="L31" s="261">
        <v>85</v>
      </c>
      <c r="M31" s="213" t="s">
        <v>113</v>
      </c>
    </row>
    <row r="32" spans="1:13" s="236" customFormat="1" ht="12.65" customHeight="1" x14ac:dyDescent="0.25">
      <c r="A32" s="229">
        <v>865</v>
      </c>
      <c r="B32" s="554"/>
      <c r="C32" s="208" t="s">
        <v>146</v>
      </c>
      <c r="D32" s="209">
        <v>0</v>
      </c>
      <c r="E32" s="210">
        <v>0</v>
      </c>
      <c r="F32" s="211">
        <v>0</v>
      </c>
      <c r="G32" s="211">
        <v>0</v>
      </c>
      <c r="H32" s="211">
        <v>0</v>
      </c>
      <c r="I32" s="212">
        <v>0</v>
      </c>
      <c r="J32" s="209">
        <v>70</v>
      </c>
      <c r="K32" s="209">
        <v>0</v>
      </c>
      <c r="L32" s="261">
        <v>70</v>
      </c>
      <c r="M32" s="213" t="s">
        <v>113</v>
      </c>
    </row>
    <row r="33" spans="1:13" s="236" customFormat="1" ht="12.65" customHeight="1" x14ac:dyDescent="0.25">
      <c r="A33" s="229">
        <v>868</v>
      </c>
      <c r="B33" s="554"/>
      <c r="C33" s="208" t="s">
        <v>147</v>
      </c>
      <c r="D33" s="209">
        <v>0</v>
      </c>
      <c r="E33" s="210">
        <v>0</v>
      </c>
      <c r="F33" s="211">
        <v>0</v>
      </c>
      <c r="G33" s="211">
        <v>0</v>
      </c>
      <c r="H33" s="211">
        <v>0</v>
      </c>
      <c r="I33" s="212">
        <v>0</v>
      </c>
      <c r="J33" s="209">
        <v>30</v>
      </c>
      <c r="K33" s="209">
        <v>0</v>
      </c>
      <c r="L33" s="261">
        <v>30</v>
      </c>
      <c r="M33" s="213" t="s">
        <v>113</v>
      </c>
    </row>
    <row r="34" spans="1:13" s="236" customFormat="1" ht="12.65" customHeight="1" x14ac:dyDescent="0.25">
      <c r="A34" s="229">
        <v>893</v>
      </c>
      <c r="B34" s="554"/>
      <c r="C34" s="208" t="s">
        <v>148</v>
      </c>
      <c r="D34" s="209">
        <v>0</v>
      </c>
      <c r="E34" s="210">
        <v>0</v>
      </c>
      <c r="F34" s="211">
        <v>0</v>
      </c>
      <c r="G34" s="211">
        <v>0</v>
      </c>
      <c r="H34" s="211">
        <v>0</v>
      </c>
      <c r="I34" s="212">
        <v>0</v>
      </c>
      <c r="J34" s="209">
        <v>45</v>
      </c>
      <c r="K34" s="209">
        <v>0</v>
      </c>
      <c r="L34" s="261">
        <v>45</v>
      </c>
      <c r="M34" s="213" t="s">
        <v>113</v>
      </c>
    </row>
    <row r="35" spans="1:13" s="236" customFormat="1" ht="12.65" customHeight="1" x14ac:dyDescent="0.25">
      <c r="A35" s="229">
        <v>7042</v>
      </c>
      <c r="B35" s="554"/>
      <c r="C35" s="208" t="s">
        <v>149</v>
      </c>
      <c r="D35" s="209">
        <v>0</v>
      </c>
      <c r="E35" s="210">
        <v>0</v>
      </c>
      <c r="F35" s="211">
        <v>0</v>
      </c>
      <c r="G35" s="211">
        <v>0</v>
      </c>
      <c r="H35" s="211">
        <v>0</v>
      </c>
      <c r="I35" s="212">
        <v>0</v>
      </c>
      <c r="J35" s="209">
        <v>14</v>
      </c>
      <c r="K35" s="209">
        <v>0</v>
      </c>
      <c r="L35" s="261">
        <v>14</v>
      </c>
      <c r="M35" s="213" t="s">
        <v>113</v>
      </c>
    </row>
    <row r="36" spans="1:13" s="236" customFormat="1" ht="12.65" customHeight="1" x14ac:dyDescent="0.25">
      <c r="A36" s="229">
        <v>894</v>
      </c>
      <c r="B36" s="554"/>
      <c r="C36" s="208" t="s">
        <v>150</v>
      </c>
      <c r="D36" s="209">
        <v>0</v>
      </c>
      <c r="E36" s="210">
        <v>0</v>
      </c>
      <c r="F36" s="211">
        <v>0</v>
      </c>
      <c r="G36" s="211">
        <v>0</v>
      </c>
      <c r="H36" s="211">
        <v>0</v>
      </c>
      <c r="I36" s="212">
        <v>0</v>
      </c>
      <c r="J36" s="209">
        <v>20</v>
      </c>
      <c r="K36" s="209">
        <v>0</v>
      </c>
      <c r="L36" s="261">
        <v>20</v>
      </c>
      <c r="M36" s="213" t="s">
        <v>113</v>
      </c>
    </row>
    <row r="37" spans="1:13" s="236" customFormat="1" ht="12.65" customHeight="1" x14ac:dyDescent="0.25">
      <c r="A37" s="207">
        <v>5001</v>
      </c>
      <c r="B37" s="554"/>
      <c r="C37" s="240" t="s">
        <v>151</v>
      </c>
      <c r="D37" s="209">
        <v>0</v>
      </c>
      <c r="E37" s="210">
        <v>0</v>
      </c>
      <c r="F37" s="211">
        <v>0</v>
      </c>
      <c r="G37" s="211">
        <v>0</v>
      </c>
      <c r="H37" s="211">
        <v>0</v>
      </c>
      <c r="I37" s="212">
        <v>0</v>
      </c>
      <c r="J37" s="209">
        <v>0</v>
      </c>
      <c r="K37" s="209">
        <v>6</v>
      </c>
      <c r="L37" s="261">
        <v>6</v>
      </c>
      <c r="M37" s="213" t="s">
        <v>120</v>
      </c>
    </row>
    <row r="38" spans="1:13" s="236" customFormat="1" ht="12.65" customHeight="1" x14ac:dyDescent="0.25">
      <c r="A38" s="229">
        <v>6143</v>
      </c>
      <c r="B38" s="554"/>
      <c r="C38" s="208" t="s">
        <v>152</v>
      </c>
      <c r="D38" s="209">
        <v>0</v>
      </c>
      <c r="E38" s="210">
        <v>0</v>
      </c>
      <c r="F38" s="211">
        <v>0</v>
      </c>
      <c r="G38" s="211">
        <v>0</v>
      </c>
      <c r="H38" s="211">
        <v>0</v>
      </c>
      <c r="I38" s="212">
        <v>0</v>
      </c>
      <c r="J38" s="209">
        <v>100</v>
      </c>
      <c r="K38" s="209">
        <v>0</v>
      </c>
      <c r="L38" s="261">
        <v>100</v>
      </c>
      <c r="M38" s="213" t="s">
        <v>113</v>
      </c>
    </row>
    <row r="39" spans="1:13" s="236" customFormat="1" x14ac:dyDescent="0.25">
      <c r="A39" s="229">
        <v>6155</v>
      </c>
      <c r="B39" s="554"/>
      <c r="C39" s="208" t="s">
        <v>153</v>
      </c>
      <c r="D39" s="209">
        <v>0</v>
      </c>
      <c r="E39" s="210">
        <v>0</v>
      </c>
      <c r="F39" s="211">
        <v>0</v>
      </c>
      <c r="G39" s="211">
        <v>0</v>
      </c>
      <c r="H39" s="211">
        <v>0</v>
      </c>
      <c r="I39" s="212">
        <v>0</v>
      </c>
      <c r="J39" s="209">
        <v>9</v>
      </c>
      <c r="K39" s="209">
        <v>0</v>
      </c>
      <c r="L39" s="261">
        <v>9</v>
      </c>
      <c r="M39" s="234" t="s">
        <v>120</v>
      </c>
    </row>
    <row r="40" spans="1:13" s="236" customFormat="1" ht="12.65" customHeight="1" x14ac:dyDescent="0.25">
      <c r="A40" s="207">
        <v>6227</v>
      </c>
      <c r="B40" s="554"/>
      <c r="C40" s="208" t="s">
        <v>154</v>
      </c>
      <c r="D40" s="209">
        <v>0</v>
      </c>
      <c r="E40" s="210">
        <v>0</v>
      </c>
      <c r="F40" s="211">
        <v>0</v>
      </c>
      <c r="G40" s="211">
        <v>0</v>
      </c>
      <c r="H40" s="211">
        <v>0</v>
      </c>
      <c r="I40" s="212">
        <v>24</v>
      </c>
      <c r="J40" s="209">
        <v>0</v>
      </c>
      <c r="K40" s="209">
        <v>0</v>
      </c>
      <c r="L40" s="261">
        <v>24</v>
      </c>
      <c r="M40" s="213" t="s">
        <v>113</v>
      </c>
    </row>
    <row r="41" spans="1:13" s="236" customFormat="1" ht="12.65" customHeight="1" x14ac:dyDescent="0.25">
      <c r="A41" s="229">
        <v>7016</v>
      </c>
      <c r="B41" s="554"/>
      <c r="C41" s="208" t="s">
        <v>155</v>
      </c>
      <c r="D41" s="209">
        <v>0</v>
      </c>
      <c r="E41" s="210">
        <v>0</v>
      </c>
      <c r="F41" s="211">
        <v>0</v>
      </c>
      <c r="G41" s="211">
        <v>0</v>
      </c>
      <c r="H41" s="211">
        <v>0</v>
      </c>
      <c r="I41" s="212">
        <v>0</v>
      </c>
      <c r="J41" s="209">
        <v>100</v>
      </c>
      <c r="K41" s="209">
        <v>0</v>
      </c>
      <c r="L41" s="261">
        <v>100</v>
      </c>
      <c r="M41" s="234" t="s">
        <v>120</v>
      </c>
    </row>
    <row r="42" spans="1:13" s="236" customFormat="1" ht="12.65" customHeight="1" x14ac:dyDescent="0.25">
      <c r="A42" s="229">
        <v>7043</v>
      </c>
      <c r="B42" s="554"/>
      <c r="C42" s="208" t="s">
        <v>156</v>
      </c>
      <c r="D42" s="209">
        <v>0</v>
      </c>
      <c r="E42" s="210">
        <v>0</v>
      </c>
      <c r="F42" s="211">
        <v>0</v>
      </c>
      <c r="G42" s="211">
        <v>0</v>
      </c>
      <c r="H42" s="211">
        <v>0</v>
      </c>
      <c r="I42" s="212">
        <v>0</v>
      </c>
      <c r="J42" s="209">
        <v>100</v>
      </c>
      <c r="K42" s="209">
        <v>0</v>
      </c>
      <c r="L42" s="261">
        <v>100</v>
      </c>
      <c r="M42" s="241" t="s">
        <v>120</v>
      </c>
    </row>
    <row r="43" spans="1:13" s="222" customFormat="1" ht="13" x14ac:dyDescent="0.25">
      <c r="A43" s="214"/>
      <c r="B43" s="224"/>
      <c r="C43" s="216" t="s">
        <v>115</v>
      </c>
      <c r="D43" s="225">
        <v>229</v>
      </c>
      <c r="E43" s="226">
        <v>0</v>
      </c>
      <c r="F43" s="227">
        <v>0</v>
      </c>
      <c r="G43" s="227">
        <v>0</v>
      </c>
      <c r="H43" s="227">
        <v>0</v>
      </c>
      <c r="I43" s="228">
        <v>24</v>
      </c>
      <c r="J43" s="225">
        <v>605</v>
      </c>
      <c r="K43" s="225">
        <v>21</v>
      </c>
      <c r="L43" s="242">
        <v>879</v>
      </c>
      <c r="M43" s="264"/>
    </row>
    <row r="44" spans="1:13" s="236" customFormat="1" ht="13.5" customHeight="1" x14ac:dyDescent="0.25">
      <c r="A44" s="229">
        <v>27</v>
      </c>
      <c r="B44" s="554" t="s">
        <v>83</v>
      </c>
      <c r="C44" s="208" t="s">
        <v>157</v>
      </c>
      <c r="D44" s="209">
        <v>0</v>
      </c>
      <c r="E44" s="210">
        <v>0</v>
      </c>
      <c r="F44" s="211">
        <v>0</v>
      </c>
      <c r="G44" s="211">
        <v>0</v>
      </c>
      <c r="H44" s="211">
        <v>0</v>
      </c>
      <c r="I44" s="212">
        <v>0</v>
      </c>
      <c r="J44" s="209">
        <v>0</v>
      </c>
      <c r="K44" s="209">
        <v>45</v>
      </c>
      <c r="L44" s="261">
        <v>45</v>
      </c>
      <c r="M44" s="234" t="s">
        <v>120</v>
      </c>
    </row>
    <row r="45" spans="1:13" s="236" customFormat="1" ht="12.65" customHeight="1" x14ac:dyDescent="0.25">
      <c r="A45" s="229">
        <v>6199</v>
      </c>
      <c r="B45" s="554"/>
      <c r="C45" s="208" t="s">
        <v>158</v>
      </c>
      <c r="D45" s="209">
        <v>0</v>
      </c>
      <c r="E45" s="210">
        <v>0</v>
      </c>
      <c r="F45" s="211">
        <v>0</v>
      </c>
      <c r="G45" s="211">
        <v>0</v>
      </c>
      <c r="H45" s="211">
        <v>0</v>
      </c>
      <c r="I45" s="212">
        <v>0</v>
      </c>
      <c r="J45" s="209">
        <v>35</v>
      </c>
      <c r="K45" s="209">
        <v>0</v>
      </c>
      <c r="L45" s="261">
        <v>35</v>
      </c>
      <c r="M45" s="213" t="s">
        <v>159</v>
      </c>
    </row>
    <row r="46" spans="1:13" s="236" customFormat="1" ht="12.65" customHeight="1" x14ac:dyDescent="0.25">
      <c r="A46" s="229">
        <v>29881</v>
      </c>
      <c r="B46" s="554"/>
      <c r="C46" s="208" t="s">
        <v>160</v>
      </c>
      <c r="D46" s="209">
        <v>0</v>
      </c>
      <c r="E46" s="210">
        <v>0</v>
      </c>
      <c r="F46" s="211">
        <v>0</v>
      </c>
      <c r="G46" s="211">
        <v>0</v>
      </c>
      <c r="H46" s="211">
        <v>0</v>
      </c>
      <c r="I46" s="212">
        <v>0</v>
      </c>
      <c r="J46" s="209">
        <v>110</v>
      </c>
      <c r="K46" s="209">
        <v>0</v>
      </c>
      <c r="L46" s="261">
        <v>110</v>
      </c>
      <c r="M46" s="213" t="s">
        <v>159</v>
      </c>
    </row>
    <row r="47" spans="1:13" s="236" customFormat="1" ht="12.65" customHeight="1" x14ac:dyDescent="0.25">
      <c r="A47" s="229">
        <v>7024</v>
      </c>
      <c r="B47" s="554"/>
      <c r="C47" s="208" t="s">
        <v>161</v>
      </c>
      <c r="D47" s="209">
        <v>0</v>
      </c>
      <c r="E47" s="210">
        <v>0</v>
      </c>
      <c r="F47" s="211">
        <v>0</v>
      </c>
      <c r="G47" s="211">
        <v>0</v>
      </c>
      <c r="H47" s="211">
        <v>0</v>
      </c>
      <c r="I47" s="212">
        <v>0</v>
      </c>
      <c r="J47" s="209">
        <v>17</v>
      </c>
      <c r="K47" s="209">
        <v>0</v>
      </c>
      <c r="L47" s="261">
        <v>17</v>
      </c>
      <c r="M47" s="213" t="s">
        <v>120</v>
      </c>
    </row>
    <row r="48" spans="1:13" s="236" customFormat="1" ht="12.65" customHeight="1" x14ac:dyDescent="0.25">
      <c r="A48" s="229">
        <v>7046</v>
      </c>
      <c r="B48" s="554"/>
      <c r="C48" s="208" t="s">
        <v>162</v>
      </c>
      <c r="D48" s="209">
        <v>0</v>
      </c>
      <c r="E48" s="210">
        <v>0</v>
      </c>
      <c r="F48" s="211">
        <v>0</v>
      </c>
      <c r="G48" s="211">
        <v>0</v>
      </c>
      <c r="H48" s="211">
        <v>0</v>
      </c>
      <c r="I48" s="212">
        <v>0</v>
      </c>
      <c r="J48" s="209">
        <v>15</v>
      </c>
      <c r="K48" s="209">
        <v>0</v>
      </c>
      <c r="L48" s="261">
        <v>15</v>
      </c>
      <c r="M48" s="213" t="s">
        <v>120</v>
      </c>
    </row>
    <row r="49" spans="1:13" s="222" customFormat="1" ht="13" x14ac:dyDescent="0.25">
      <c r="A49" s="214"/>
      <c r="B49" s="224"/>
      <c r="C49" s="216" t="s">
        <v>115</v>
      </c>
      <c r="D49" s="225">
        <v>0</v>
      </c>
      <c r="E49" s="226">
        <v>0</v>
      </c>
      <c r="F49" s="227">
        <v>0</v>
      </c>
      <c r="G49" s="227">
        <v>0</v>
      </c>
      <c r="H49" s="227">
        <v>0</v>
      </c>
      <c r="I49" s="228">
        <v>0</v>
      </c>
      <c r="J49" s="225">
        <v>177</v>
      </c>
      <c r="K49" s="225">
        <v>45</v>
      </c>
      <c r="L49" s="242">
        <v>222</v>
      </c>
      <c r="M49" s="213"/>
    </row>
    <row r="50" spans="1:13" s="236" customFormat="1" ht="12.65" customHeight="1" x14ac:dyDescent="0.25">
      <c r="A50" s="229">
        <v>35</v>
      </c>
      <c r="B50" s="554" t="s">
        <v>84</v>
      </c>
      <c r="C50" s="233" t="s">
        <v>163</v>
      </c>
      <c r="D50" s="209">
        <v>0</v>
      </c>
      <c r="E50" s="210">
        <v>0</v>
      </c>
      <c r="F50" s="211">
        <v>0</v>
      </c>
      <c r="G50" s="211">
        <v>0</v>
      </c>
      <c r="H50" s="211">
        <v>0</v>
      </c>
      <c r="I50" s="212">
        <v>0</v>
      </c>
      <c r="J50" s="209">
        <v>67</v>
      </c>
      <c r="K50" s="209">
        <v>0</v>
      </c>
      <c r="L50" s="261">
        <v>67</v>
      </c>
      <c r="M50" s="234" t="s">
        <v>120</v>
      </c>
    </row>
    <row r="51" spans="1:13" s="236" customFormat="1" ht="12" customHeight="1" x14ac:dyDescent="0.25">
      <c r="A51" s="229">
        <v>180</v>
      </c>
      <c r="B51" s="554"/>
      <c r="C51" s="208" t="s">
        <v>164</v>
      </c>
      <c r="D51" s="209">
        <v>564</v>
      </c>
      <c r="E51" s="210">
        <v>0</v>
      </c>
      <c r="F51" s="211">
        <v>0</v>
      </c>
      <c r="G51" s="211">
        <v>0</v>
      </c>
      <c r="H51" s="211">
        <v>0</v>
      </c>
      <c r="I51" s="212">
        <v>0</v>
      </c>
      <c r="J51" s="209">
        <v>0</v>
      </c>
      <c r="K51" s="209">
        <v>0</v>
      </c>
      <c r="L51" s="261">
        <v>564</v>
      </c>
      <c r="M51" s="234" t="s">
        <v>123</v>
      </c>
    </row>
    <row r="52" spans="1:13" s="236" customFormat="1" x14ac:dyDescent="0.25">
      <c r="A52" s="229">
        <v>758</v>
      </c>
      <c r="B52" s="554"/>
      <c r="C52" s="208" t="s">
        <v>165</v>
      </c>
      <c r="D52" s="209">
        <v>0</v>
      </c>
      <c r="E52" s="210">
        <v>0</v>
      </c>
      <c r="F52" s="211">
        <v>0</v>
      </c>
      <c r="G52" s="211">
        <v>0</v>
      </c>
      <c r="H52" s="211">
        <v>0</v>
      </c>
      <c r="I52" s="212">
        <v>0</v>
      </c>
      <c r="J52" s="209">
        <v>0</v>
      </c>
      <c r="K52" s="209">
        <v>28</v>
      </c>
      <c r="L52" s="261">
        <v>28</v>
      </c>
      <c r="M52" s="234" t="s">
        <v>120</v>
      </c>
    </row>
    <row r="53" spans="1:13" s="236" customFormat="1" ht="12.65" customHeight="1" x14ac:dyDescent="0.25">
      <c r="A53" s="207">
        <v>2021</v>
      </c>
      <c r="B53" s="554"/>
      <c r="C53" s="208" t="s">
        <v>166</v>
      </c>
      <c r="D53" s="209">
        <v>0</v>
      </c>
      <c r="E53" s="210">
        <v>0</v>
      </c>
      <c r="F53" s="211">
        <v>0</v>
      </c>
      <c r="G53" s="211">
        <v>0</v>
      </c>
      <c r="H53" s="211">
        <v>0</v>
      </c>
      <c r="I53" s="212">
        <v>16</v>
      </c>
      <c r="J53" s="209">
        <v>0</v>
      </c>
      <c r="K53" s="209">
        <v>0</v>
      </c>
      <c r="L53" s="261">
        <v>16</v>
      </c>
      <c r="M53" s="234" t="s">
        <v>113</v>
      </c>
    </row>
    <row r="54" spans="1:13" s="236" customFormat="1" ht="12.65" customHeight="1" x14ac:dyDescent="0.25">
      <c r="A54" s="207">
        <v>5004</v>
      </c>
      <c r="B54" s="554"/>
      <c r="C54" s="233" t="s">
        <v>167</v>
      </c>
      <c r="D54" s="209">
        <v>0</v>
      </c>
      <c r="E54" s="210">
        <v>0</v>
      </c>
      <c r="F54" s="211">
        <v>0</v>
      </c>
      <c r="G54" s="211">
        <v>0</v>
      </c>
      <c r="H54" s="211">
        <v>0</v>
      </c>
      <c r="I54" s="212">
        <v>0</v>
      </c>
      <c r="J54" s="209">
        <v>0</v>
      </c>
      <c r="K54" s="209">
        <v>6</v>
      </c>
      <c r="L54" s="261">
        <v>6</v>
      </c>
      <c r="M54" s="234" t="s">
        <v>120</v>
      </c>
    </row>
    <row r="55" spans="1:13" s="236" customFormat="1" ht="12.65" customHeight="1" x14ac:dyDescent="0.25">
      <c r="A55" s="207">
        <v>5005</v>
      </c>
      <c r="B55" s="554"/>
      <c r="C55" s="208" t="s">
        <v>168</v>
      </c>
      <c r="D55" s="209">
        <v>0</v>
      </c>
      <c r="E55" s="210">
        <v>0</v>
      </c>
      <c r="F55" s="211">
        <v>0</v>
      </c>
      <c r="G55" s="211">
        <v>0</v>
      </c>
      <c r="H55" s="211">
        <v>0</v>
      </c>
      <c r="I55" s="212">
        <v>0</v>
      </c>
      <c r="J55" s="209">
        <v>0</v>
      </c>
      <c r="K55" s="209">
        <v>6</v>
      </c>
      <c r="L55" s="261">
        <v>6</v>
      </c>
      <c r="M55" s="234" t="s">
        <v>120</v>
      </c>
    </row>
    <row r="56" spans="1:13" s="236" customFormat="1" ht="12.65" customHeight="1" x14ac:dyDescent="0.25">
      <c r="A56" s="229">
        <v>6200</v>
      </c>
      <c r="B56" s="554"/>
      <c r="C56" s="208" t="s">
        <v>169</v>
      </c>
      <c r="D56" s="209">
        <v>0</v>
      </c>
      <c r="E56" s="210">
        <v>148</v>
      </c>
      <c r="F56" s="211">
        <v>0</v>
      </c>
      <c r="G56" s="211">
        <v>0</v>
      </c>
      <c r="H56" s="223">
        <v>0</v>
      </c>
      <c r="I56" s="212">
        <v>0</v>
      </c>
      <c r="J56" s="209">
        <v>0</v>
      </c>
      <c r="K56" s="209">
        <v>0</v>
      </c>
      <c r="L56" s="261">
        <v>148</v>
      </c>
      <c r="M56" s="234" t="s">
        <v>125</v>
      </c>
    </row>
    <row r="57" spans="1:13" s="236" customFormat="1" ht="12.65" customHeight="1" x14ac:dyDescent="0.25">
      <c r="A57" s="207">
        <v>6228</v>
      </c>
      <c r="B57" s="554"/>
      <c r="C57" s="208" t="s">
        <v>170</v>
      </c>
      <c r="D57" s="209">
        <v>0</v>
      </c>
      <c r="E57" s="210">
        <v>0</v>
      </c>
      <c r="F57" s="211">
        <v>0</v>
      </c>
      <c r="G57" s="211">
        <v>0</v>
      </c>
      <c r="H57" s="211">
        <v>0</v>
      </c>
      <c r="I57" s="212">
        <v>0</v>
      </c>
      <c r="J57" s="209">
        <v>30</v>
      </c>
      <c r="K57" s="209">
        <v>0</v>
      </c>
      <c r="L57" s="261">
        <v>30</v>
      </c>
      <c r="M57" s="234" t="s">
        <v>113</v>
      </c>
    </row>
    <row r="58" spans="1:13" s="236" customFormat="1" ht="12.65" customHeight="1" x14ac:dyDescent="0.25">
      <c r="A58" s="229">
        <v>7017</v>
      </c>
      <c r="B58" s="554"/>
      <c r="C58" s="208" t="s">
        <v>171</v>
      </c>
      <c r="D58" s="209">
        <v>0</v>
      </c>
      <c r="E58" s="210">
        <v>0</v>
      </c>
      <c r="F58" s="211">
        <v>0</v>
      </c>
      <c r="G58" s="211">
        <v>0</v>
      </c>
      <c r="H58" s="211">
        <v>150</v>
      </c>
      <c r="I58" s="212">
        <v>156</v>
      </c>
      <c r="J58" s="209">
        <v>0</v>
      </c>
      <c r="K58" s="209">
        <v>0</v>
      </c>
      <c r="L58" s="261">
        <v>306</v>
      </c>
      <c r="M58" s="234" t="s">
        <v>117</v>
      </c>
    </row>
    <row r="59" spans="1:13" s="236" customFormat="1" ht="12.65" customHeight="1" x14ac:dyDescent="0.25">
      <c r="A59" s="207">
        <v>7018</v>
      </c>
      <c r="B59" s="554"/>
      <c r="C59" s="243" t="s">
        <v>172</v>
      </c>
      <c r="D59" s="209">
        <v>31</v>
      </c>
      <c r="E59" s="210">
        <v>0</v>
      </c>
      <c r="F59" s="211">
        <v>0</v>
      </c>
      <c r="G59" s="211">
        <v>0</v>
      </c>
      <c r="H59" s="211">
        <v>0</v>
      </c>
      <c r="I59" s="212">
        <v>0</v>
      </c>
      <c r="J59" s="209">
        <v>0</v>
      </c>
      <c r="K59" s="209">
        <v>0</v>
      </c>
      <c r="L59" s="261">
        <v>31</v>
      </c>
      <c r="M59" s="234" t="s">
        <v>173</v>
      </c>
    </row>
    <row r="60" spans="1:13" s="236" customFormat="1" ht="12.65" customHeight="1" x14ac:dyDescent="0.25">
      <c r="A60" s="229">
        <v>7019</v>
      </c>
      <c r="B60" s="554"/>
      <c r="C60" s="208" t="s">
        <v>174</v>
      </c>
      <c r="D60" s="209">
        <v>0</v>
      </c>
      <c r="E60" s="210">
        <v>0</v>
      </c>
      <c r="F60" s="211">
        <v>0</v>
      </c>
      <c r="G60" s="211">
        <v>0</v>
      </c>
      <c r="H60" s="211">
        <v>0</v>
      </c>
      <c r="I60" s="212">
        <v>40</v>
      </c>
      <c r="J60" s="209">
        <v>0</v>
      </c>
      <c r="K60" s="209">
        <v>0</v>
      </c>
      <c r="L60" s="261">
        <v>40</v>
      </c>
      <c r="M60" s="213" t="s">
        <v>113</v>
      </c>
    </row>
    <row r="61" spans="1:13" s="236" customFormat="1" ht="12.65" customHeight="1" x14ac:dyDescent="0.25">
      <c r="A61" s="229">
        <v>7020</v>
      </c>
      <c r="B61" s="554"/>
      <c r="C61" s="208" t="s">
        <v>175</v>
      </c>
      <c r="D61" s="209">
        <v>0</v>
      </c>
      <c r="E61" s="210">
        <v>0</v>
      </c>
      <c r="F61" s="211">
        <v>0</v>
      </c>
      <c r="G61" s="211">
        <v>0</v>
      </c>
      <c r="H61" s="211">
        <v>0</v>
      </c>
      <c r="I61" s="212">
        <v>90</v>
      </c>
      <c r="J61" s="209">
        <v>0</v>
      </c>
      <c r="K61" s="209">
        <v>0</v>
      </c>
      <c r="L61" s="261">
        <v>90</v>
      </c>
      <c r="M61" s="213" t="s">
        <v>113</v>
      </c>
    </row>
    <row r="62" spans="1:13" s="236" customFormat="1" ht="12.65" customHeight="1" x14ac:dyDescent="0.25">
      <c r="A62" s="229">
        <v>7047</v>
      </c>
      <c r="B62" s="554"/>
      <c r="C62" s="208" t="s">
        <v>176</v>
      </c>
      <c r="D62" s="209">
        <v>0</v>
      </c>
      <c r="E62" s="210">
        <v>0</v>
      </c>
      <c r="F62" s="211">
        <v>0</v>
      </c>
      <c r="G62" s="211">
        <v>0</v>
      </c>
      <c r="H62" s="211">
        <v>0</v>
      </c>
      <c r="I62" s="212">
        <v>0</v>
      </c>
      <c r="J62" s="209">
        <v>24</v>
      </c>
      <c r="K62" s="209">
        <v>0</v>
      </c>
      <c r="L62" s="261">
        <v>24</v>
      </c>
      <c r="M62" s="213" t="s">
        <v>113</v>
      </c>
    </row>
    <row r="63" spans="1:13" s="222" customFormat="1" ht="13" x14ac:dyDescent="0.25">
      <c r="A63" s="214"/>
      <c r="B63" s="244"/>
      <c r="C63" s="216" t="s">
        <v>115</v>
      </c>
      <c r="D63" s="225">
        <v>595</v>
      </c>
      <c r="E63" s="226">
        <v>148</v>
      </c>
      <c r="F63" s="227">
        <v>0</v>
      </c>
      <c r="G63" s="227">
        <v>0</v>
      </c>
      <c r="H63" s="227">
        <v>150</v>
      </c>
      <c r="I63" s="228">
        <v>302</v>
      </c>
      <c r="J63" s="225">
        <v>121</v>
      </c>
      <c r="K63" s="225">
        <v>40</v>
      </c>
      <c r="L63" s="242">
        <v>1356</v>
      </c>
      <c r="M63" s="213"/>
    </row>
    <row r="64" spans="1:13" s="236" customFormat="1" ht="13" x14ac:dyDescent="0.25">
      <c r="A64" s="229">
        <v>732</v>
      </c>
      <c r="B64" s="230" t="s">
        <v>177</v>
      </c>
      <c r="C64" s="233" t="s">
        <v>178</v>
      </c>
      <c r="D64" s="209">
        <v>0</v>
      </c>
      <c r="E64" s="210">
        <v>0</v>
      </c>
      <c r="F64" s="211">
        <v>0</v>
      </c>
      <c r="G64" s="211">
        <v>0</v>
      </c>
      <c r="H64" s="211">
        <v>200</v>
      </c>
      <c r="I64" s="212">
        <v>200</v>
      </c>
      <c r="J64" s="209">
        <v>381</v>
      </c>
      <c r="K64" s="209">
        <v>281</v>
      </c>
      <c r="L64" s="261">
        <v>1062</v>
      </c>
      <c r="M64" s="234" t="s">
        <v>179</v>
      </c>
    </row>
    <row r="65" spans="1:13" s="222" customFormat="1" ht="13" x14ac:dyDescent="0.25">
      <c r="A65" s="214"/>
      <c r="B65" s="224"/>
      <c r="C65" s="216" t="s">
        <v>115</v>
      </c>
      <c r="D65" s="225">
        <v>0</v>
      </c>
      <c r="E65" s="226">
        <v>0</v>
      </c>
      <c r="F65" s="227">
        <v>0</v>
      </c>
      <c r="G65" s="227">
        <v>0</v>
      </c>
      <c r="H65" s="227">
        <v>200</v>
      </c>
      <c r="I65" s="228">
        <v>200</v>
      </c>
      <c r="J65" s="225">
        <v>381</v>
      </c>
      <c r="K65" s="225">
        <v>281</v>
      </c>
      <c r="L65" s="242">
        <v>1062</v>
      </c>
      <c r="M65" s="213"/>
    </row>
    <row r="66" spans="1:13" s="236" customFormat="1" ht="25" x14ac:dyDescent="0.25">
      <c r="A66" s="229">
        <v>6029</v>
      </c>
      <c r="B66" s="554" t="s">
        <v>86</v>
      </c>
      <c r="C66" s="208" t="s">
        <v>180</v>
      </c>
      <c r="D66" s="209">
        <v>0</v>
      </c>
      <c r="E66" s="210">
        <v>0</v>
      </c>
      <c r="F66" s="211">
        <v>0</v>
      </c>
      <c r="G66" s="211">
        <v>0</v>
      </c>
      <c r="H66" s="211">
        <v>135</v>
      </c>
      <c r="I66" s="212">
        <v>0</v>
      </c>
      <c r="J66" s="209">
        <v>0</v>
      </c>
      <c r="K66" s="209">
        <v>0</v>
      </c>
      <c r="L66" s="261">
        <v>135</v>
      </c>
      <c r="M66" s="234" t="s">
        <v>113</v>
      </c>
    </row>
    <row r="67" spans="1:13" s="236" customFormat="1" x14ac:dyDescent="0.25">
      <c r="A67" s="229">
        <v>6114</v>
      </c>
      <c r="B67" s="554"/>
      <c r="C67" s="233" t="s">
        <v>181</v>
      </c>
      <c r="D67" s="209">
        <v>0</v>
      </c>
      <c r="E67" s="210">
        <v>0</v>
      </c>
      <c r="F67" s="211">
        <v>0</v>
      </c>
      <c r="G67" s="211">
        <v>0</v>
      </c>
      <c r="H67" s="211">
        <v>0</v>
      </c>
      <c r="I67" s="212">
        <v>0</v>
      </c>
      <c r="J67" s="209">
        <v>45</v>
      </c>
      <c r="K67" s="209">
        <v>0</v>
      </c>
      <c r="L67" s="261">
        <v>45</v>
      </c>
      <c r="M67" s="234" t="s">
        <v>113</v>
      </c>
    </row>
    <row r="68" spans="1:13" s="236" customFormat="1" x14ac:dyDescent="0.25">
      <c r="A68" s="229">
        <v>6160</v>
      </c>
      <c r="B68" s="554"/>
      <c r="C68" s="233" t="s">
        <v>182</v>
      </c>
      <c r="D68" s="209">
        <v>0</v>
      </c>
      <c r="E68" s="210">
        <v>0</v>
      </c>
      <c r="F68" s="211">
        <v>0</v>
      </c>
      <c r="G68" s="211">
        <v>0</v>
      </c>
      <c r="H68" s="211">
        <v>0</v>
      </c>
      <c r="I68" s="212">
        <v>0</v>
      </c>
      <c r="J68" s="209">
        <v>20</v>
      </c>
      <c r="K68" s="209">
        <v>0</v>
      </c>
      <c r="L68" s="261">
        <v>20</v>
      </c>
      <c r="M68" s="234" t="s">
        <v>113</v>
      </c>
    </row>
    <row r="69" spans="1:13" s="236" customFormat="1" x14ac:dyDescent="0.25">
      <c r="A69" s="229">
        <v>6163</v>
      </c>
      <c r="B69" s="554"/>
      <c r="C69" s="208" t="s">
        <v>183</v>
      </c>
      <c r="D69" s="209">
        <v>0</v>
      </c>
      <c r="E69" s="210">
        <v>0</v>
      </c>
      <c r="F69" s="211">
        <v>0</v>
      </c>
      <c r="G69" s="211">
        <v>0</v>
      </c>
      <c r="H69" s="211">
        <v>0</v>
      </c>
      <c r="I69" s="212">
        <v>0</v>
      </c>
      <c r="J69" s="209">
        <v>15</v>
      </c>
      <c r="K69" s="209">
        <v>0</v>
      </c>
      <c r="L69" s="261">
        <v>15</v>
      </c>
      <c r="M69" s="234" t="s">
        <v>113</v>
      </c>
    </row>
    <row r="70" spans="1:13" s="236" customFormat="1" x14ac:dyDescent="0.25">
      <c r="A70" s="229">
        <v>6164</v>
      </c>
      <c r="B70" s="554"/>
      <c r="C70" s="208" t="s">
        <v>184</v>
      </c>
      <c r="D70" s="209">
        <v>0</v>
      </c>
      <c r="E70" s="210">
        <v>0</v>
      </c>
      <c r="F70" s="211">
        <v>0</v>
      </c>
      <c r="G70" s="211">
        <v>0</v>
      </c>
      <c r="H70" s="211">
        <v>0</v>
      </c>
      <c r="I70" s="212">
        <v>0</v>
      </c>
      <c r="J70" s="209">
        <v>45</v>
      </c>
      <c r="K70" s="209">
        <v>0</v>
      </c>
      <c r="L70" s="261">
        <v>45</v>
      </c>
      <c r="M70" s="234" t="s">
        <v>113</v>
      </c>
    </row>
    <row r="71" spans="1:13" s="236" customFormat="1" x14ac:dyDescent="0.25">
      <c r="A71" s="229">
        <v>6165</v>
      </c>
      <c r="B71" s="554"/>
      <c r="C71" s="208" t="s">
        <v>185</v>
      </c>
      <c r="D71" s="209">
        <v>0</v>
      </c>
      <c r="E71" s="210">
        <v>0</v>
      </c>
      <c r="F71" s="211">
        <v>0</v>
      </c>
      <c r="G71" s="211">
        <v>0</v>
      </c>
      <c r="H71" s="211">
        <v>0</v>
      </c>
      <c r="I71" s="212">
        <v>0</v>
      </c>
      <c r="J71" s="209">
        <v>25</v>
      </c>
      <c r="K71" s="209">
        <v>0</v>
      </c>
      <c r="L71" s="261">
        <v>25</v>
      </c>
      <c r="M71" s="234" t="s">
        <v>113</v>
      </c>
    </row>
    <row r="72" spans="1:13" s="236" customFormat="1" x14ac:dyDescent="0.25">
      <c r="A72" s="229">
        <v>6180</v>
      </c>
      <c r="B72" s="554"/>
      <c r="C72" s="208" t="s">
        <v>186</v>
      </c>
      <c r="D72" s="209">
        <v>0</v>
      </c>
      <c r="E72" s="210">
        <v>0</v>
      </c>
      <c r="F72" s="211">
        <v>0</v>
      </c>
      <c r="G72" s="211">
        <v>0</v>
      </c>
      <c r="H72" s="211">
        <v>0</v>
      </c>
      <c r="I72" s="212">
        <v>0</v>
      </c>
      <c r="J72" s="209">
        <v>23</v>
      </c>
      <c r="K72" s="209">
        <v>0</v>
      </c>
      <c r="L72" s="261">
        <v>23</v>
      </c>
      <c r="M72" s="234" t="s">
        <v>113</v>
      </c>
    </row>
    <row r="73" spans="1:13" s="222" customFormat="1" ht="13" x14ac:dyDescent="0.25">
      <c r="A73" s="214"/>
      <c r="B73" s="224"/>
      <c r="C73" s="216" t="s">
        <v>115</v>
      </c>
      <c r="D73" s="225">
        <v>0</v>
      </c>
      <c r="E73" s="226">
        <v>0</v>
      </c>
      <c r="F73" s="227">
        <v>0</v>
      </c>
      <c r="G73" s="227">
        <v>0</v>
      </c>
      <c r="H73" s="227">
        <v>135</v>
      </c>
      <c r="I73" s="228">
        <v>0</v>
      </c>
      <c r="J73" s="225">
        <v>173</v>
      </c>
      <c r="K73" s="225">
        <v>0</v>
      </c>
      <c r="L73" s="242">
        <v>308</v>
      </c>
      <c r="M73" s="213"/>
    </row>
    <row r="74" spans="1:13" s="222" customFormat="1" ht="13.5" thickBot="1" x14ac:dyDescent="0.3">
      <c r="A74" s="245"/>
      <c r="B74" s="246"/>
      <c r="C74" s="247" t="s">
        <v>187</v>
      </c>
      <c r="D74" s="248">
        <v>1187</v>
      </c>
      <c r="E74" s="249">
        <v>231</v>
      </c>
      <c r="F74" s="250">
        <v>650</v>
      </c>
      <c r="G74" s="250">
        <v>380</v>
      </c>
      <c r="H74" s="250">
        <v>700</v>
      </c>
      <c r="I74" s="251">
        <v>825</v>
      </c>
      <c r="J74" s="248">
        <v>2901</v>
      </c>
      <c r="K74" s="248">
        <v>1179</v>
      </c>
      <c r="L74" s="263">
        <v>8053</v>
      </c>
      <c r="M74" s="252"/>
    </row>
    <row r="75" spans="1:13" s="222" customFormat="1" x14ac:dyDescent="0.25">
      <c r="A75" s="180"/>
      <c r="B75" s="253"/>
      <c r="C75" s="182"/>
      <c r="D75" s="254"/>
      <c r="E75" s="254"/>
      <c r="F75" s="254"/>
      <c r="G75" s="254"/>
      <c r="H75" s="254"/>
      <c r="I75" s="254"/>
      <c r="J75" s="254"/>
      <c r="K75" s="254"/>
      <c r="L75" s="254"/>
    </row>
    <row r="76" spans="1:13" s="222" customFormat="1" x14ac:dyDescent="0.25">
      <c r="A76" s="180"/>
      <c r="B76" s="253"/>
      <c r="C76" s="182"/>
      <c r="D76" s="254"/>
      <c r="E76" s="254"/>
      <c r="F76" s="254"/>
      <c r="G76" s="254"/>
      <c r="H76" s="254"/>
      <c r="I76" s="254"/>
      <c r="J76" s="254"/>
      <c r="K76" s="254"/>
      <c r="L76" s="254"/>
    </row>
    <row r="77" spans="1:13" s="222" customFormat="1" x14ac:dyDescent="0.25">
      <c r="A77" s="180"/>
      <c r="B77" s="253"/>
      <c r="C77" s="182"/>
      <c r="D77" s="254"/>
      <c r="E77" s="254"/>
      <c r="F77" s="254"/>
      <c r="G77" s="254"/>
      <c r="H77" s="254"/>
      <c r="I77" s="254"/>
      <c r="J77" s="254"/>
      <c r="K77" s="254"/>
      <c r="L77" s="254"/>
    </row>
    <row r="78" spans="1:13" s="222" customFormat="1" x14ac:dyDescent="0.25">
      <c r="A78" s="180"/>
      <c r="B78" s="253"/>
      <c r="C78" s="182"/>
      <c r="D78" s="254"/>
      <c r="E78" s="254"/>
      <c r="F78" s="254"/>
      <c r="G78" s="254"/>
      <c r="H78" s="254"/>
      <c r="I78" s="254"/>
      <c r="J78" s="254"/>
      <c r="K78" s="254"/>
      <c r="L78" s="254"/>
    </row>
    <row r="79" spans="1:13" s="222" customFormat="1" x14ac:dyDescent="0.25">
      <c r="A79" s="180"/>
      <c r="B79" s="253"/>
      <c r="C79" s="182"/>
      <c r="D79" s="255"/>
      <c r="E79" s="255"/>
      <c r="F79" s="255"/>
      <c r="G79" s="255"/>
      <c r="H79" s="255"/>
      <c r="I79" s="255"/>
      <c r="J79" s="255"/>
      <c r="K79" s="255"/>
      <c r="L79" s="255"/>
      <c r="M79" s="256"/>
    </row>
    <row r="80" spans="1:13" s="222" customFormat="1" x14ac:dyDescent="0.25">
      <c r="A80" s="180"/>
      <c r="B80" s="253"/>
      <c r="C80" s="182"/>
      <c r="D80" s="254"/>
      <c r="E80" s="254"/>
      <c r="F80" s="254"/>
      <c r="G80" s="254"/>
      <c r="H80" s="254"/>
      <c r="I80" s="254"/>
      <c r="J80" s="254"/>
      <c r="K80" s="254"/>
      <c r="L80" s="254"/>
    </row>
    <row r="81" spans="1:12" s="222" customFormat="1" ht="13" x14ac:dyDescent="0.25">
      <c r="A81" s="180"/>
      <c r="B81" s="257"/>
      <c r="C81" s="258"/>
      <c r="D81" s="255"/>
      <c r="E81" s="255"/>
      <c r="F81" s="255"/>
      <c r="G81" s="255"/>
      <c r="H81" s="255"/>
      <c r="I81" s="255"/>
      <c r="J81" s="255"/>
      <c r="K81" s="259"/>
      <c r="L81" s="254"/>
    </row>
    <row r="82" spans="1:12" s="222" customFormat="1" x14ac:dyDescent="0.25">
      <c r="A82" s="180"/>
      <c r="B82" s="253"/>
      <c r="C82" s="182"/>
      <c r="D82" s="254"/>
      <c r="E82" s="254"/>
      <c r="F82" s="254"/>
      <c r="G82" s="254"/>
      <c r="H82" s="254"/>
      <c r="I82" s="254"/>
      <c r="J82" s="254"/>
      <c r="K82" s="254"/>
      <c r="L82" s="254"/>
    </row>
    <row r="83" spans="1:12" s="222" customFormat="1" x14ac:dyDescent="0.25">
      <c r="A83" s="180"/>
      <c r="B83" s="253"/>
      <c r="C83" s="182"/>
      <c r="D83" s="254"/>
      <c r="E83" s="254"/>
      <c r="F83" s="254"/>
      <c r="G83" s="254"/>
      <c r="H83" s="254"/>
      <c r="I83" s="254"/>
      <c r="J83" s="254"/>
      <c r="K83" s="254"/>
      <c r="L83" s="254"/>
    </row>
    <row r="84" spans="1:12" s="222" customFormat="1" x14ac:dyDescent="0.25">
      <c r="A84" s="180"/>
      <c r="B84" s="253"/>
      <c r="C84" s="182"/>
      <c r="D84" s="254"/>
      <c r="E84" s="254"/>
      <c r="F84" s="254"/>
      <c r="G84" s="254"/>
      <c r="H84" s="254"/>
      <c r="I84" s="254"/>
      <c r="J84" s="254"/>
      <c r="K84" s="254"/>
      <c r="L84" s="254"/>
    </row>
    <row r="85" spans="1:12" s="222" customFormat="1" x14ac:dyDescent="0.25">
      <c r="A85" s="180"/>
      <c r="B85" s="253"/>
      <c r="C85" s="182"/>
      <c r="D85" s="254"/>
      <c r="E85" s="254"/>
      <c r="F85" s="254"/>
      <c r="G85" s="254"/>
      <c r="H85" s="254"/>
      <c r="I85" s="254"/>
      <c r="J85" s="254"/>
      <c r="K85" s="254"/>
      <c r="L85" s="254"/>
    </row>
    <row r="86" spans="1:12" s="222" customFormat="1" x14ac:dyDescent="0.25">
      <c r="A86" s="180"/>
      <c r="B86" s="253"/>
      <c r="C86" s="182"/>
      <c r="D86" s="254"/>
      <c r="E86" s="254"/>
      <c r="F86" s="254"/>
      <c r="G86" s="254"/>
      <c r="H86" s="254"/>
      <c r="I86" s="254"/>
      <c r="J86" s="254"/>
      <c r="K86" s="254"/>
      <c r="L86" s="254"/>
    </row>
    <row r="87" spans="1:12" s="222" customFormat="1" x14ac:dyDescent="0.25">
      <c r="A87" s="180"/>
      <c r="B87" s="253"/>
      <c r="C87" s="182"/>
      <c r="D87" s="254"/>
      <c r="E87" s="254"/>
      <c r="F87" s="254"/>
      <c r="G87" s="254"/>
      <c r="H87" s="254"/>
      <c r="I87" s="254"/>
      <c r="J87" s="254"/>
      <c r="K87" s="254"/>
      <c r="L87" s="254"/>
    </row>
    <row r="88" spans="1:12" s="222" customFormat="1" x14ac:dyDescent="0.25">
      <c r="A88" s="180"/>
      <c r="B88" s="253"/>
      <c r="C88" s="182"/>
      <c r="D88" s="254"/>
      <c r="E88" s="254"/>
      <c r="F88" s="254"/>
      <c r="G88" s="254"/>
      <c r="H88" s="254"/>
      <c r="I88" s="254"/>
      <c r="J88" s="254"/>
      <c r="K88" s="254"/>
      <c r="L88" s="254"/>
    </row>
    <row r="89" spans="1:12" s="222" customFormat="1" x14ac:dyDescent="0.25">
      <c r="A89" s="180"/>
      <c r="B89" s="253"/>
      <c r="C89" s="182"/>
      <c r="D89" s="254"/>
      <c r="E89" s="254"/>
      <c r="F89" s="254"/>
      <c r="G89" s="254"/>
      <c r="H89" s="254"/>
      <c r="I89" s="254"/>
      <c r="J89" s="254"/>
      <c r="K89" s="254"/>
      <c r="L89" s="254"/>
    </row>
    <row r="90" spans="1:12" s="222" customFormat="1" x14ac:dyDescent="0.25">
      <c r="A90" s="180"/>
      <c r="B90" s="253"/>
      <c r="C90" s="182"/>
      <c r="D90" s="254"/>
      <c r="E90" s="254"/>
      <c r="F90" s="254"/>
      <c r="G90" s="254"/>
      <c r="H90" s="254"/>
      <c r="I90" s="254"/>
      <c r="J90" s="254"/>
      <c r="K90" s="254"/>
      <c r="L90" s="254"/>
    </row>
    <row r="91" spans="1:12" s="222" customFormat="1" x14ac:dyDescent="0.25">
      <c r="A91" s="180"/>
      <c r="B91" s="253"/>
      <c r="C91" s="182"/>
      <c r="D91" s="254"/>
      <c r="E91" s="254"/>
      <c r="F91" s="254"/>
      <c r="G91" s="254"/>
      <c r="H91" s="254"/>
      <c r="I91" s="254"/>
      <c r="J91" s="254"/>
      <c r="K91" s="254"/>
      <c r="L91" s="254"/>
    </row>
    <row r="92" spans="1:12" s="222" customFormat="1" x14ac:dyDescent="0.25">
      <c r="A92" s="180"/>
      <c r="B92" s="253"/>
      <c r="C92" s="182"/>
      <c r="D92" s="254"/>
      <c r="E92" s="254"/>
      <c r="F92" s="254"/>
      <c r="G92" s="254"/>
      <c r="H92" s="254"/>
      <c r="I92" s="254"/>
      <c r="J92" s="254"/>
      <c r="K92" s="254"/>
      <c r="L92" s="254"/>
    </row>
    <row r="93" spans="1:12" s="222" customFormat="1" x14ac:dyDescent="0.25">
      <c r="A93" s="180"/>
      <c r="B93" s="253"/>
      <c r="C93" s="182"/>
      <c r="D93" s="254"/>
      <c r="E93" s="254"/>
      <c r="F93" s="254"/>
      <c r="G93" s="254"/>
      <c r="H93" s="254"/>
      <c r="I93" s="254"/>
      <c r="J93" s="254"/>
      <c r="K93" s="254"/>
      <c r="L93" s="254"/>
    </row>
    <row r="94" spans="1:12" s="222" customFormat="1" x14ac:dyDescent="0.25">
      <c r="A94" s="180"/>
      <c r="B94" s="253"/>
      <c r="C94" s="182"/>
      <c r="D94" s="254"/>
      <c r="E94" s="254"/>
      <c r="F94" s="254"/>
      <c r="G94" s="254"/>
      <c r="H94" s="254"/>
      <c r="I94" s="254"/>
      <c r="J94" s="254"/>
      <c r="K94" s="254"/>
      <c r="L94" s="254"/>
    </row>
    <row r="95" spans="1:12" s="222" customFormat="1" x14ac:dyDescent="0.25">
      <c r="A95" s="180"/>
      <c r="B95" s="253"/>
      <c r="C95" s="182"/>
      <c r="D95" s="254"/>
      <c r="E95" s="254"/>
      <c r="F95" s="254"/>
      <c r="G95" s="254"/>
      <c r="H95" s="254"/>
      <c r="I95" s="254"/>
      <c r="J95" s="254"/>
      <c r="K95" s="254"/>
      <c r="L95" s="254"/>
    </row>
    <row r="96" spans="1:12" s="222" customFormat="1" x14ac:dyDescent="0.25">
      <c r="A96" s="180"/>
      <c r="B96" s="253"/>
      <c r="C96" s="182"/>
      <c r="D96" s="254"/>
      <c r="E96" s="254"/>
      <c r="F96" s="254"/>
      <c r="G96" s="254"/>
      <c r="H96" s="254"/>
      <c r="I96" s="254"/>
      <c r="J96" s="254"/>
      <c r="K96" s="254"/>
      <c r="L96" s="254"/>
    </row>
    <row r="97" spans="1:12" s="222" customFormat="1" x14ac:dyDescent="0.25">
      <c r="A97" s="180"/>
      <c r="B97" s="253"/>
      <c r="C97" s="182"/>
      <c r="D97" s="254"/>
      <c r="E97" s="254"/>
      <c r="F97" s="254"/>
      <c r="G97" s="254"/>
      <c r="H97" s="254"/>
      <c r="I97" s="254"/>
      <c r="J97" s="254"/>
      <c r="K97" s="254"/>
      <c r="L97" s="254"/>
    </row>
    <row r="98" spans="1:12" s="222" customFormat="1" x14ac:dyDescent="0.25">
      <c r="A98" s="180"/>
      <c r="B98" s="253"/>
      <c r="C98" s="182"/>
      <c r="D98" s="254"/>
      <c r="E98" s="254"/>
      <c r="F98" s="254"/>
      <c r="G98" s="254"/>
      <c r="H98" s="254"/>
      <c r="I98" s="254"/>
      <c r="J98" s="254"/>
      <c r="K98" s="254"/>
      <c r="L98" s="254"/>
    </row>
    <row r="99" spans="1:12" s="222" customFormat="1" x14ac:dyDescent="0.25">
      <c r="A99" s="180"/>
      <c r="B99" s="253"/>
      <c r="C99" s="182"/>
      <c r="D99" s="254"/>
      <c r="E99" s="254"/>
      <c r="F99" s="254"/>
      <c r="G99" s="254"/>
      <c r="H99" s="254"/>
      <c r="I99" s="254"/>
      <c r="J99" s="254"/>
      <c r="K99" s="254"/>
      <c r="L99" s="254"/>
    </row>
    <row r="100" spans="1:12" s="222" customFormat="1" x14ac:dyDescent="0.25">
      <c r="A100" s="180"/>
      <c r="B100" s="253"/>
      <c r="C100" s="182"/>
      <c r="D100" s="254"/>
      <c r="E100" s="254"/>
      <c r="F100" s="254"/>
      <c r="G100" s="254"/>
      <c r="H100" s="254"/>
      <c r="I100" s="254"/>
      <c r="J100" s="254"/>
      <c r="K100" s="254"/>
      <c r="L100" s="254"/>
    </row>
    <row r="101" spans="1:12" s="222" customFormat="1" x14ac:dyDescent="0.25">
      <c r="A101" s="180"/>
      <c r="B101" s="253"/>
      <c r="C101" s="182"/>
      <c r="D101" s="254"/>
      <c r="E101" s="254"/>
      <c r="F101" s="254"/>
      <c r="G101" s="254"/>
      <c r="H101" s="254"/>
      <c r="I101" s="254"/>
      <c r="J101" s="254"/>
      <c r="K101" s="254"/>
      <c r="L101" s="254"/>
    </row>
    <row r="102" spans="1:12" s="222" customFormat="1" x14ac:dyDescent="0.25">
      <c r="A102" s="180"/>
      <c r="B102" s="253"/>
      <c r="C102" s="182"/>
      <c r="D102" s="254"/>
      <c r="E102" s="254"/>
      <c r="F102" s="254"/>
      <c r="G102" s="254"/>
      <c r="H102" s="254"/>
      <c r="I102" s="254"/>
      <c r="J102" s="254"/>
      <c r="K102" s="254"/>
      <c r="L102" s="254"/>
    </row>
    <row r="103" spans="1:12" s="222" customFormat="1" x14ac:dyDescent="0.25">
      <c r="A103" s="180"/>
      <c r="B103" s="253"/>
      <c r="C103" s="182"/>
      <c r="D103" s="254"/>
      <c r="E103" s="254"/>
      <c r="F103" s="254"/>
      <c r="G103" s="254"/>
      <c r="H103" s="254"/>
      <c r="I103" s="254"/>
      <c r="J103" s="254"/>
      <c r="K103" s="254"/>
      <c r="L103" s="254"/>
    </row>
    <row r="104" spans="1:12" s="222" customFormat="1" x14ac:dyDescent="0.25">
      <c r="A104" s="180"/>
      <c r="B104" s="253"/>
      <c r="C104" s="182"/>
      <c r="D104" s="254"/>
      <c r="E104" s="254"/>
      <c r="F104" s="254"/>
      <c r="G104" s="254"/>
      <c r="H104" s="254"/>
      <c r="I104" s="254"/>
      <c r="J104" s="254"/>
      <c r="K104" s="254"/>
      <c r="L104" s="254"/>
    </row>
    <row r="105" spans="1:12" s="222" customFormat="1" x14ac:dyDescent="0.25">
      <c r="A105" s="180"/>
      <c r="B105" s="253"/>
      <c r="C105" s="182"/>
      <c r="D105" s="254"/>
      <c r="E105" s="254"/>
      <c r="F105" s="254"/>
      <c r="G105" s="254"/>
      <c r="H105" s="254"/>
      <c r="I105" s="254"/>
      <c r="J105" s="254"/>
      <c r="K105" s="254"/>
      <c r="L105" s="254"/>
    </row>
    <row r="106" spans="1:12" s="222" customFormat="1" x14ac:dyDescent="0.25">
      <c r="A106" s="180"/>
      <c r="B106" s="253"/>
      <c r="C106" s="182"/>
      <c r="D106" s="254"/>
      <c r="E106" s="254"/>
      <c r="F106" s="254"/>
      <c r="G106" s="254"/>
      <c r="H106" s="254"/>
      <c r="I106" s="254"/>
      <c r="J106" s="254"/>
      <c r="K106" s="254"/>
      <c r="L106" s="254"/>
    </row>
    <row r="107" spans="1:12" s="222" customFormat="1" x14ac:dyDescent="0.25">
      <c r="A107" s="180"/>
      <c r="B107" s="253"/>
      <c r="C107" s="182"/>
      <c r="D107" s="254"/>
      <c r="E107" s="254"/>
      <c r="F107" s="254"/>
      <c r="G107" s="254"/>
      <c r="H107" s="254"/>
      <c r="I107" s="254"/>
      <c r="J107" s="254"/>
      <c r="K107" s="254"/>
      <c r="L107" s="254"/>
    </row>
    <row r="108" spans="1:12" s="222" customFormat="1" x14ac:dyDescent="0.25">
      <c r="A108" s="180"/>
      <c r="B108" s="253"/>
      <c r="C108" s="182"/>
      <c r="D108" s="254"/>
      <c r="E108" s="254"/>
      <c r="F108" s="254"/>
      <c r="G108" s="254"/>
      <c r="H108" s="254"/>
      <c r="I108" s="254"/>
      <c r="J108" s="254"/>
      <c r="K108" s="254"/>
      <c r="L108" s="254"/>
    </row>
    <row r="109" spans="1:12" s="222" customFormat="1" x14ac:dyDescent="0.25">
      <c r="A109" s="180"/>
      <c r="B109" s="253"/>
      <c r="C109" s="182"/>
      <c r="D109" s="254"/>
      <c r="E109" s="254"/>
      <c r="F109" s="254"/>
      <c r="G109" s="254"/>
      <c r="H109" s="254"/>
      <c r="I109" s="254"/>
      <c r="J109" s="254"/>
      <c r="K109" s="254"/>
      <c r="L109" s="254"/>
    </row>
    <row r="110" spans="1:12" s="222" customFormat="1" x14ac:dyDescent="0.25">
      <c r="A110" s="180"/>
      <c r="B110" s="253"/>
      <c r="C110" s="182"/>
      <c r="D110" s="254"/>
      <c r="E110" s="254"/>
      <c r="F110" s="254"/>
      <c r="G110" s="254"/>
      <c r="H110" s="254"/>
      <c r="I110" s="254"/>
      <c r="J110" s="254"/>
      <c r="K110" s="254"/>
      <c r="L110" s="254"/>
    </row>
    <row r="111" spans="1:12" s="222" customFormat="1" x14ac:dyDescent="0.25">
      <c r="A111" s="180"/>
      <c r="B111" s="253"/>
      <c r="C111" s="182"/>
      <c r="D111" s="254"/>
      <c r="E111" s="254"/>
      <c r="F111" s="254"/>
      <c r="G111" s="254"/>
      <c r="H111" s="254"/>
      <c r="I111" s="254"/>
      <c r="J111" s="254"/>
      <c r="K111" s="254"/>
      <c r="L111" s="254"/>
    </row>
    <row r="112" spans="1:12" s="222" customFormat="1" x14ac:dyDescent="0.25">
      <c r="A112" s="180"/>
      <c r="B112" s="253"/>
      <c r="C112" s="182"/>
      <c r="D112" s="254"/>
      <c r="E112" s="254"/>
      <c r="F112" s="254"/>
      <c r="G112" s="254"/>
      <c r="H112" s="254"/>
      <c r="I112" s="254"/>
      <c r="J112" s="254"/>
      <c r="K112" s="254"/>
      <c r="L112" s="254"/>
    </row>
    <row r="113" spans="1:12" s="222" customFormat="1" x14ac:dyDescent="0.25">
      <c r="A113" s="180"/>
      <c r="B113" s="253"/>
      <c r="C113" s="182"/>
      <c r="D113" s="254"/>
      <c r="E113" s="254"/>
      <c r="F113" s="254"/>
      <c r="G113" s="254"/>
      <c r="H113" s="254"/>
      <c r="I113" s="254"/>
      <c r="J113" s="254"/>
      <c r="K113" s="254"/>
      <c r="L113" s="254"/>
    </row>
    <row r="114" spans="1:12" s="222" customFormat="1" x14ac:dyDescent="0.25">
      <c r="A114" s="180"/>
      <c r="B114" s="253"/>
      <c r="C114" s="182"/>
      <c r="D114" s="254"/>
      <c r="E114" s="254"/>
      <c r="F114" s="254"/>
      <c r="G114" s="254"/>
      <c r="H114" s="254"/>
      <c r="I114" s="254"/>
      <c r="J114" s="254"/>
      <c r="K114" s="254"/>
      <c r="L114" s="254"/>
    </row>
    <row r="115" spans="1:12" s="222" customFormat="1" x14ac:dyDescent="0.25">
      <c r="A115" s="180"/>
      <c r="B115" s="253"/>
      <c r="C115" s="182"/>
      <c r="D115" s="254"/>
      <c r="E115" s="254"/>
      <c r="F115" s="254"/>
      <c r="G115" s="254"/>
      <c r="H115" s="254"/>
      <c r="I115" s="254"/>
      <c r="J115" s="254"/>
      <c r="K115" s="254"/>
      <c r="L115" s="254"/>
    </row>
    <row r="116" spans="1:12" s="222" customFormat="1" x14ac:dyDescent="0.25">
      <c r="A116" s="180"/>
      <c r="B116" s="253"/>
      <c r="C116" s="182"/>
      <c r="D116" s="254"/>
      <c r="E116" s="254"/>
      <c r="F116" s="254"/>
      <c r="G116" s="254"/>
      <c r="H116" s="254"/>
      <c r="I116" s="254"/>
      <c r="J116" s="254"/>
      <c r="K116" s="254"/>
      <c r="L116" s="254"/>
    </row>
    <row r="117" spans="1:12" s="222" customFormat="1" x14ac:dyDescent="0.25">
      <c r="A117" s="180"/>
      <c r="B117" s="253"/>
      <c r="C117" s="182"/>
      <c r="D117" s="254"/>
      <c r="E117" s="254"/>
      <c r="F117" s="254"/>
      <c r="G117" s="254"/>
      <c r="H117" s="254"/>
      <c r="I117" s="254"/>
      <c r="J117" s="254"/>
      <c r="K117" s="254"/>
      <c r="L117" s="254"/>
    </row>
    <row r="118" spans="1:12" s="222" customFormat="1" x14ac:dyDescent="0.25">
      <c r="A118" s="180"/>
      <c r="B118" s="253"/>
      <c r="C118" s="182"/>
      <c r="D118" s="254"/>
      <c r="E118" s="254"/>
      <c r="F118" s="254"/>
      <c r="G118" s="254"/>
      <c r="H118" s="254"/>
      <c r="I118" s="254"/>
      <c r="J118" s="254"/>
      <c r="K118" s="254"/>
      <c r="L118" s="254"/>
    </row>
    <row r="119" spans="1:12" s="222" customFormat="1" x14ac:dyDescent="0.25">
      <c r="A119" s="180"/>
      <c r="B119" s="253"/>
      <c r="C119" s="182"/>
      <c r="D119" s="254"/>
      <c r="E119" s="254"/>
      <c r="F119" s="254"/>
      <c r="G119" s="254"/>
      <c r="H119" s="254"/>
      <c r="I119" s="254"/>
      <c r="J119" s="254"/>
      <c r="K119" s="254"/>
      <c r="L119" s="254"/>
    </row>
    <row r="120" spans="1:12" s="222" customFormat="1" x14ac:dyDescent="0.25">
      <c r="A120" s="180"/>
      <c r="B120" s="253"/>
      <c r="C120" s="182"/>
      <c r="D120" s="254"/>
      <c r="E120" s="254"/>
      <c r="F120" s="254"/>
      <c r="G120" s="254"/>
      <c r="H120" s="254"/>
      <c r="I120" s="254"/>
      <c r="J120" s="254"/>
      <c r="K120" s="254"/>
      <c r="L120" s="254"/>
    </row>
    <row r="121" spans="1:12" s="222" customFormat="1" x14ac:dyDescent="0.25">
      <c r="A121" s="180"/>
      <c r="B121" s="253"/>
      <c r="C121" s="182"/>
      <c r="D121" s="254"/>
      <c r="E121" s="254"/>
      <c r="F121" s="254"/>
      <c r="G121" s="254"/>
      <c r="H121" s="254"/>
      <c r="I121" s="254"/>
      <c r="J121" s="254"/>
      <c r="K121" s="254"/>
      <c r="L121" s="254"/>
    </row>
    <row r="122" spans="1:12" s="222" customFormat="1" x14ac:dyDescent="0.25">
      <c r="A122" s="180"/>
      <c r="B122" s="253"/>
      <c r="C122" s="182"/>
      <c r="D122" s="254"/>
      <c r="E122" s="254"/>
      <c r="F122" s="254"/>
      <c r="G122" s="254"/>
      <c r="H122" s="254"/>
      <c r="I122" s="254"/>
      <c r="J122" s="254"/>
      <c r="K122" s="254"/>
      <c r="L122" s="254"/>
    </row>
    <row r="123" spans="1:12" s="222" customFormat="1" x14ac:dyDescent="0.25">
      <c r="A123" s="180"/>
      <c r="B123" s="253"/>
      <c r="C123" s="182"/>
      <c r="D123" s="254"/>
      <c r="E123" s="254"/>
      <c r="F123" s="254"/>
      <c r="G123" s="254"/>
      <c r="H123" s="254"/>
      <c r="I123" s="254"/>
      <c r="J123" s="254"/>
      <c r="K123" s="254"/>
      <c r="L123" s="254"/>
    </row>
    <row r="124" spans="1:12" s="222" customFormat="1" x14ac:dyDescent="0.25">
      <c r="A124" s="180"/>
      <c r="B124" s="253"/>
      <c r="C124" s="182"/>
      <c r="D124" s="254"/>
      <c r="E124" s="254"/>
      <c r="F124" s="254"/>
      <c r="G124" s="254"/>
      <c r="H124" s="254"/>
      <c r="I124" s="254"/>
      <c r="J124" s="254"/>
      <c r="K124" s="254"/>
      <c r="L124" s="254"/>
    </row>
    <row r="125" spans="1:12" s="222" customFormat="1" x14ac:dyDescent="0.25">
      <c r="A125" s="180"/>
      <c r="B125" s="253"/>
      <c r="C125" s="182"/>
      <c r="D125" s="254"/>
      <c r="E125" s="254"/>
      <c r="F125" s="254"/>
      <c r="G125" s="254"/>
      <c r="H125" s="254"/>
      <c r="I125" s="254"/>
      <c r="J125" s="254"/>
      <c r="K125" s="254"/>
      <c r="L125" s="254"/>
    </row>
    <row r="126" spans="1:12" s="222" customFormat="1" x14ac:dyDescent="0.25">
      <c r="A126" s="180"/>
      <c r="B126" s="253"/>
      <c r="C126" s="182"/>
      <c r="D126" s="254"/>
      <c r="E126" s="254"/>
      <c r="F126" s="254"/>
      <c r="G126" s="254"/>
      <c r="H126" s="254"/>
      <c r="I126" s="254"/>
      <c r="J126" s="254"/>
      <c r="K126" s="254"/>
      <c r="L126" s="254"/>
    </row>
    <row r="127" spans="1:12" s="222" customFormat="1" x14ac:dyDescent="0.25">
      <c r="A127" s="180"/>
      <c r="B127" s="253"/>
      <c r="C127" s="182"/>
      <c r="D127" s="254"/>
      <c r="E127" s="254"/>
      <c r="F127" s="254"/>
      <c r="G127" s="254"/>
      <c r="H127" s="254"/>
      <c r="I127" s="254"/>
      <c r="J127" s="254"/>
      <c r="K127" s="254"/>
      <c r="L127" s="254"/>
    </row>
    <row r="128" spans="1:12" s="222" customFormat="1" x14ac:dyDescent="0.25">
      <c r="A128" s="180"/>
      <c r="B128" s="253"/>
      <c r="C128" s="182"/>
      <c r="D128" s="254"/>
      <c r="E128" s="254"/>
      <c r="F128" s="254"/>
      <c r="G128" s="254"/>
      <c r="H128" s="254"/>
      <c r="I128" s="254"/>
      <c r="J128" s="254"/>
      <c r="K128" s="254"/>
      <c r="L128" s="254"/>
    </row>
    <row r="129" spans="1:12" s="222" customFormat="1" x14ac:dyDescent="0.25">
      <c r="A129" s="180"/>
      <c r="B129" s="253"/>
      <c r="C129" s="182"/>
      <c r="D129" s="254"/>
      <c r="E129" s="254"/>
      <c r="F129" s="254"/>
      <c r="G129" s="254"/>
      <c r="H129" s="254"/>
      <c r="I129" s="254"/>
      <c r="J129" s="254"/>
      <c r="K129" s="254"/>
      <c r="L129" s="254"/>
    </row>
    <row r="130" spans="1:12" s="222" customFormat="1" x14ac:dyDescent="0.25">
      <c r="A130" s="180"/>
      <c r="B130" s="253"/>
      <c r="C130" s="182"/>
      <c r="D130" s="254"/>
      <c r="E130" s="254"/>
      <c r="F130" s="254"/>
      <c r="G130" s="254"/>
      <c r="H130" s="254"/>
      <c r="I130" s="254"/>
      <c r="J130" s="254"/>
      <c r="K130" s="254"/>
      <c r="L130" s="254"/>
    </row>
    <row r="131" spans="1:12" s="222" customFormat="1" x14ac:dyDescent="0.25">
      <c r="A131" s="180"/>
      <c r="B131" s="253"/>
      <c r="C131" s="182"/>
      <c r="D131" s="254"/>
      <c r="E131" s="254"/>
      <c r="F131" s="254"/>
      <c r="G131" s="254"/>
      <c r="H131" s="254"/>
      <c r="I131" s="254"/>
      <c r="J131" s="254"/>
      <c r="K131" s="254"/>
      <c r="L131" s="254"/>
    </row>
    <row r="132" spans="1:12" s="222" customFormat="1" x14ac:dyDescent="0.25">
      <c r="A132" s="180"/>
      <c r="B132" s="253"/>
      <c r="C132" s="182"/>
      <c r="D132" s="254"/>
      <c r="E132" s="254"/>
      <c r="F132" s="254"/>
      <c r="G132" s="254"/>
      <c r="H132" s="254"/>
      <c r="I132" s="254"/>
      <c r="J132" s="254"/>
      <c r="K132" s="254"/>
      <c r="L132" s="254"/>
    </row>
    <row r="133" spans="1:12" s="222" customFormat="1" x14ac:dyDescent="0.25">
      <c r="A133" s="180"/>
      <c r="B133" s="253"/>
      <c r="C133" s="182"/>
      <c r="D133" s="254"/>
      <c r="E133" s="254"/>
      <c r="F133" s="254"/>
      <c r="G133" s="254"/>
      <c r="H133" s="254"/>
      <c r="I133" s="254"/>
      <c r="J133" s="254"/>
      <c r="K133" s="254"/>
      <c r="L133" s="254"/>
    </row>
    <row r="134" spans="1:12" s="222" customFormat="1" x14ac:dyDescent="0.25">
      <c r="A134" s="180"/>
      <c r="B134" s="253"/>
      <c r="C134" s="182"/>
      <c r="D134" s="254"/>
      <c r="E134" s="254"/>
      <c r="F134" s="254"/>
      <c r="G134" s="254"/>
      <c r="H134" s="254"/>
      <c r="I134" s="254"/>
      <c r="J134" s="254"/>
      <c r="K134" s="254"/>
      <c r="L134" s="254"/>
    </row>
    <row r="135" spans="1:12" s="222" customFormat="1" x14ac:dyDescent="0.25">
      <c r="A135" s="180"/>
      <c r="B135" s="253"/>
      <c r="C135" s="182"/>
      <c r="D135" s="254"/>
      <c r="E135" s="254"/>
      <c r="F135" s="254"/>
      <c r="G135" s="254"/>
      <c r="H135" s="254"/>
      <c r="I135" s="254"/>
      <c r="J135" s="254"/>
      <c r="K135" s="254"/>
      <c r="L135" s="254"/>
    </row>
    <row r="136" spans="1:12" s="222" customFormat="1" x14ac:dyDescent="0.25">
      <c r="A136" s="180"/>
      <c r="B136" s="253"/>
      <c r="C136" s="182"/>
      <c r="D136" s="254"/>
      <c r="E136" s="254"/>
      <c r="F136" s="254"/>
      <c r="G136" s="254"/>
      <c r="H136" s="254"/>
      <c r="I136" s="254"/>
      <c r="J136" s="254"/>
      <c r="K136" s="254"/>
      <c r="L136" s="254"/>
    </row>
    <row r="137" spans="1:12" s="222" customFormat="1" x14ac:dyDescent="0.25">
      <c r="A137" s="180"/>
      <c r="B137" s="253"/>
      <c r="C137" s="182"/>
      <c r="D137" s="254"/>
      <c r="E137" s="254"/>
      <c r="F137" s="254"/>
      <c r="G137" s="254"/>
      <c r="H137" s="254"/>
      <c r="I137" s="254"/>
      <c r="J137" s="254"/>
      <c r="K137" s="254"/>
      <c r="L137" s="254"/>
    </row>
    <row r="138" spans="1:12" s="222" customFormat="1" x14ac:dyDescent="0.25">
      <c r="A138" s="180"/>
      <c r="B138" s="253"/>
      <c r="C138" s="182"/>
      <c r="D138" s="254"/>
      <c r="E138" s="254"/>
      <c r="F138" s="254"/>
      <c r="G138" s="254"/>
      <c r="H138" s="254"/>
      <c r="I138" s="254"/>
      <c r="J138" s="254"/>
      <c r="K138" s="254"/>
      <c r="L138" s="254"/>
    </row>
    <row r="139" spans="1:12" s="222" customFormat="1" x14ac:dyDescent="0.25">
      <c r="A139" s="180"/>
      <c r="B139" s="253"/>
      <c r="C139" s="182"/>
      <c r="D139" s="254"/>
      <c r="E139" s="254"/>
      <c r="F139" s="254"/>
      <c r="G139" s="254"/>
      <c r="H139" s="254"/>
      <c r="I139" s="254"/>
      <c r="J139" s="254"/>
      <c r="K139" s="254"/>
      <c r="L139" s="254"/>
    </row>
    <row r="140" spans="1:12" s="222" customFormat="1" x14ac:dyDescent="0.25">
      <c r="A140" s="180"/>
      <c r="B140" s="253"/>
      <c r="C140" s="182"/>
      <c r="D140" s="254"/>
      <c r="E140" s="254"/>
      <c r="F140" s="254"/>
      <c r="G140" s="254"/>
      <c r="H140" s="254"/>
      <c r="I140" s="254"/>
      <c r="J140" s="254"/>
      <c r="K140" s="254"/>
      <c r="L140" s="254"/>
    </row>
    <row r="141" spans="1:12" s="222" customFormat="1" x14ac:dyDescent="0.25">
      <c r="A141" s="180"/>
      <c r="B141" s="253"/>
      <c r="C141" s="182"/>
      <c r="D141" s="254"/>
      <c r="E141" s="254"/>
      <c r="F141" s="254"/>
      <c r="G141" s="254"/>
      <c r="H141" s="254"/>
      <c r="I141" s="254"/>
      <c r="J141" s="254"/>
      <c r="K141" s="254"/>
      <c r="L141" s="254"/>
    </row>
    <row r="142" spans="1:12" s="222" customFormat="1" x14ac:dyDescent="0.25">
      <c r="A142" s="180"/>
      <c r="B142" s="253"/>
      <c r="C142" s="182"/>
      <c r="D142" s="254"/>
      <c r="E142" s="254"/>
      <c r="F142" s="254"/>
      <c r="G142" s="254"/>
      <c r="H142" s="254"/>
      <c r="I142" s="254"/>
      <c r="J142" s="254"/>
      <c r="K142" s="254"/>
      <c r="L142" s="254"/>
    </row>
    <row r="143" spans="1:12" s="222" customFormat="1" x14ac:dyDescent="0.25">
      <c r="A143" s="180"/>
      <c r="B143" s="253"/>
      <c r="C143" s="182"/>
      <c r="D143" s="254"/>
      <c r="E143" s="254"/>
      <c r="F143" s="254"/>
      <c r="G143" s="254"/>
      <c r="H143" s="254"/>
      <c r="I143" s="254"/>
      <c r="J143" s="254"/>
      <c r="K143" s="254"/>
      <c r="L143" s="254"/>
    </row>
    <row r="144" spans="1:12" s="222" customFormat="1" x14ac:dyDescent="0.25">
      <c r="A144" s="180"/>
      <c r="B144" s="253"/>
      <c r="C144" s="182"/>
      <c r="D144" s="254"/>
      <c r="E144" s="254"/>
      <c r="F144" s="254"/>
      <c r="G144" s="254"/>
      <c r="H144" s="254"/>
      <c r="I144" s="254"/>
      <c r="J144" s="254"/>
      <c r="K144" s="254"/>
      <c r="L144" s="254"/>
    </row>
    <row r="145" spans="1:12" s="222" customFormat="1" x14ac:dyDescent="0.25">
      <c r="A145" s="180"/>
      <c r="B145" s="253"/>
      <c r="C145" s="182"/>
      <c r="D145" s="254"/>
      <c r="E145" s="254"/>
      <c r="F145" s="254"/>
      <c r="G145" s="254"/>
      <c r="H145" s="254"/>
      <c r="I145" s="254"/>
      <c r="J145" s="254"/>
      <c r="K145" s="254"/>
      <c r="L145" s="254"/>
    </row>
    <row r="146" spans="1:12" s="222" customFormat="1" x14ac:dyDescent="0.25">
      <c r="A146" s="180"/>
      <c r="B146" s="253"/>
      <c r="C146" s="182"/>
      <c r="D146" s="254"/>
      <c r="E146" s="254"/>
      <c r="F146" s="254"/>
      <c r="G146" s="254"/>
      <c r="H146" s="254"/>
      <c r="I146" s="254"/>
      <c r="J146" s="254"/>
      <c r="K146" s="254"/>
      <c r="L146" s="254"/>
    </row>
    <row r="147" spans="1:12" s="222" customFormat="1" x14ac:dyDescent="0.25">
      <c r="A147" s="180"/>
      <c r="B147" s="253"/>
      <c r="C147" s="182"/>
      <c r="D147" s="254"/>
      <c r="E147" s="254"/>
      <c r="F147" s="254"/>
      <c r="G147" s="254"/>
      <c r="H147" s="254"/>
      <c r="I147" s="254"/>
      <c r="J147" s="254"/>
      <c r="K147" s="254"/>
      <c r="L147" s="254"/>
    </row>
    <row r="148" spans="1:12" s="222" customFormat="1" x14ac:dyDescent="0.25">
      <c r="A148" s="180"/>
      <c r="B148" s="253"/>
      <c r="C148" s="182"/>
      <c r="D148" s="254"/>
      <c r="E148" s="254"/>
      <c r="F148" s="254"/>
      <c r="G148" s="254"/>
      <c r="H148" s="254"/>
      <c r="I148" s="254"/>
      <c r="J148" s="254"/>
      <c r="K148" s="254"/>
      <c r="L148" s="254"/>
    </row>
    <row r="149" spans="1:12" s="222" customFormat="1" x14ac:dyDescent="0.25">
      <c r="A149" s="180"/>
      <c r="B149" s="253"/>
      <c r="C149" s="182"/>
      <c r="D149" s="254"/>
      <c r="E149" s="254"/>
      <c r="F149" s="254"/>
      <c r="G149" s="254"/>
      <c r="H149" s="254"/>
      <c r="I149" s="254"/>
      <c r="J149" s="254"/>
      <c r="K149" s="254"/>
      <c r="L149" s="254"/>
    </row>
    <row r="150" spans="1:12" s="222" customFormat="1" x14ac:dyDescent="0.25">
      <c r="A150" s="180"/>
      <c r="B150" s="253"/>
      <c r="C150" s="182"/>
      <c r="D150" s="254"/>
      <c r="E150" s="254"/>
      <c r="F150" s="254"/>
      <c r="G150" s="254"/>
      <c r="H150" s="254"/>
      <c r="I150" s="254"/>
      <c r="J150" s="254"/>
      <c r="K150" s="254"/>
      <c r="L150" s="254"/>
    </row>
    <row r="151" spans="1:12" s="222" customFormat="1" x14ac:dyDescent="0.25">
      <c r="A151" s="180"/>
      <c r="B151" s="253"/>
      <c r="C151" s="182"/>
      <c r="D151" s="254"/>
      <c r="E151" s="254"/>
      <c r="F151" s="254"/>
      <c r="G151" s="254"/>
      <c r="H151" s="254"/>
      <c r="I151" s="254"/>
      <c r="J151" s="254"/>
      <c r="K151" s="254"/>
      <c r="L151" s="254"/>
    </row>
    <row r="152" spans="1:12" s="222" customFormat="1" x14ac:dyDescent="0.25">
      <c r="A152" s="180"/>
      <c r="B152" s="253"/>
      <c r="C152" s="182"/>
      <c r="D152" s="254"/>
      <c r="E152" s="254"/>
      <c r="F152" s="254"/>
      <c r="G152" s="254"/>
      <c r="H152" s="254"/>
      <c r="I152" s="254"/>
      <c r="J152" s="254"/>
      <c r="K152" s="254"/>
      <c r="L152" s="254"/>
    </row>
    <row r="153" spans="1:12" s="222" customFormat="1" x14ac:dyDescent="0.25">
      <c r="A153" s="180"/>
      <c r="B153" s="253"/>
      <c r="C153" s="182"/>
      <c r="D153" s="254"/>
      <c r="E153" s="254"/>
      <c r="F153" s="254"/>
      <c r="G153" s="254"/>
      <c r="H153" s="254"/>
      <c r="I153" s="254"/>
      <c r="J153" s="254"/>
      <c r="K153" s="254"/>
      <c r="L153" s="254"/>
    </row>
    <row r="154" spans="1:12" s="222" customFormat="1" x14ac:dyDescent="0.25">
      <c r="A154" s="180"/>
      <c r="B154" s="253"/>
      <c r="C154" s="182"/>
      <c r="D154" s="254"/>
      <c r="E154" s="254"/>
      <c r="F154" s="254"/>
      <c r="G154" s="254"/>
      <c r="H154" s="254"/>
      <c r="I154" s="254"/>
      <c r="J154" s="254"/>
      <c r="K154" s="254"/>
      <c r="L154" s="254"/>
    </row>
    <row r="155" spans="1:12" s="222" customFormat="1" x14ac:dyDescent="0.25">
      <c r="A155" s="180"/>
      <c r="B155" s="253"/>
      <c r="C155" s="182"/>
      <c r="D155" s="254"/>
      <c r="E155" s="254"/>
      <c r="F155" s="254"/>
      <c r="G155" s="254"/>
      <c r="H155" s="254"/>
      <c r="I155" s="254"/>
      <c r="J155" s="254"/>
      <c r="K155" s="254"/>
      <c r="L155" s="254"/>
    </row>
    <row r="156" spans="1:12" s="222" customFormat="1" x14ac:dyDescent="0.25">
      <c r="A156" s="180"/>
      <c r="B156" s="253"/>
      <c r="C156" s="182"/>
      <c r="D156" s="254"/>
      <c r="E156" s="254"/>
      <c r="F156" s="254"/>
      <c r="G156" s="254"/>
      <c r="H156" s="254"/>
      <c r="I156" s="254"/>
      <c r="J156" s="254"/>
      <c r="K156" s="254"/>
      <c r="L156" s="254"/>
    </row>
    <row r="157" spans="1:12" s="222" customFormat="1" x14ac:dyDescent="0.25">
      <c r="A157" s="180"/>
      <c r="B157" s="253"/>
      <c r="C157" s="182"/>
      <c r="D157" s="254"/>
      <c r="E157" s="254"/>
      <c r="F157" s="254"/>
      <c r="G157" s="254"/>
      <c r="H157" s="254"/>
      <c r="I157" s="254"/>
      <c r="J157" s="254"/>
      <c r="K157" s="254"/>
      <c r="L157" s="254"/>
    </row>
    <row r="158" spans="1:12" s="222" customFormat="1" x14ac:dyDescent="0.25">
      <c r="A158" s="180"/>
      <c r="B158" s="253"/>
      <c r="C158" s="182"/>
      <c r="D158" s="254"/>
      <c r="E158" s="254"/>
      <c r="F158" s="254"/>
      <c r="G158" s="254"/>
      <c r="H158" s="254"/>
      <c r="I158" s="254"/>
      <c r="J158" s="254"/>
      <c r="K158" s="254"/>
      <c r="L158" s="254"/>
    </row>
    <row r="159" spans="1:12" s="222" customFormat="1" x14ac:dyDescent="0.25">
      <c r="A159" s="180"/>
      <c r="B159" s="253"/>
      <c r="C159" s="182"/>
      <c r="D159" s="254"/>
      <c r="E159" s="254"/>
      <c r="F159" s="254"/>
      <c r="G159" s="254"/>
      <c r="H159" s="254"/>
      <c r="I159" s="254"/>
      <c r="J159" s="254"/>
      <c r="K159" s="254"/>
      <c r="L159" s="254"/>
    </row>
    <row r="160" spans="1:12" s="222" customFormat="1" x14ac:dyDescent="0.25">
      <c r="A160" s="180"/>
      <c r="B160" s="253"/>
      <c r="C160" s="182"/>
      <c r="D160" s="254"/>
      <c r="E160" s="254"/>
      <c r="F160" s="254"/>
      <c r="G160" s="254"/>
      <c r="H160" s="254"/>
      <c r="I160" s="254"/>
      <c r="J160" s="254"/>
      <c r="K160" s="254"/>
      <c r="L160" s="254"/>
    </row>
    <row r="161" spans="1:12" s="222" customFormat="1" x14ac:dyDescent="0.25">
      <c r="A161" s="180"/>
      <c r="B161" s="253"/>
      <c r="C161" s="182"/>
      <c r="D161" s="254"/>
      <c r="E161" s="254"/>
      <c r="F161" s="254"/>
      <c r="G161" s="254"/>
      <c r="H161" s="254"/>
      <c r="I161" s="254"/>
      <c r="J161" s="254"/>
      <c r="K161" s="254"/>
      <c r="L161" s="254"/>
    </row>
    <row r="162" spans="1:12" s="222" customFormat="1" x14ac:dyDescent="0.25">
      <c r="A162" s="180"/>
      <c r="B162" s="253"/>
      <c r="C162" s="182"/>
      <c r="D162" s="254"/>
      <c r="E162" s="254"/>
      <c r="F162" s="254"/>
      <c r="G162" s="254"/>
      <c r="H162" s="254"/>
      <c r="I162" s="254"/>
      <c r="J162" s="254"/>
      <c r="K162" s="254"/>
      <c r="L162" s="254"/>
    </row>
    <row r="163" spans="1:12" s="222" customFormat="1" x14ac:dyDescent="0.25">
      <c r="A163" s="180"/>
      <c r="B163" s="253"/>
      <c r="C163" s="182"/>
      <c r="D163" s="254"/>
      <c r="E163" s="254"/>
      <c r="F163" s="254"/>
      <c r="G163" s="254"/>
      <c r="H163" s="254"/>
      <c r="I163" s="254"/>
      <c r="J163" s="254"/>
      <c r="K163" s="254"/>
      <c r="L163" s="254"/>
    </row>
    <row r="164" spans="1:12" s="222" customFormat="1" x14ac:dyDescent="0.25">
      <c r="A164" s="180"/>
      <c r="B164" s="253"/>
      <c r="C164" s="182"/>
      <c r="D164" s="254"/>
      <c r="E164" s="254"/>
      <c r="F164" s="254"/>
      <c r="G164" s="254"/>
      <c r="H164" s="254"/>
      <c r="I164" s="254"/>
      <c r="J164" s="254"/>
      <c r="K164" s="254"/>
      <c r="L164" s="254"/>
    </row>
    <row r="165" spans="1:12" s="222" customFormat="1" x14ac:dyDescent="0.25">
      <c r="A165" s="180"/>
      <c r="B165" s="253"/>
      <c r="C165" s="182"/>
      <c r="D165" s="254"/>
      <c r="E165" s="254"/>
      <c r="F165" s="254"/>
      <c r="G165" s="254"/>
      <c r="H165" s="254"/>
      <c r="I165" s="254"/>
      <c r="J165" s="254"/>
      <c r="K165" s="254"/>
      <c r="L165" s="254"/>
    </row>
    <row r="166" spans="1:12" s="222" customFormat="1" x14ac:dyDescent="0.25">
      <c r="A166" s="180"/>
      <c r="B166" s="253"/>
      <c r="C166" s="182"/>
      <c r="D166" s="254"/>
      <c r="E166" s="254"/>
      <c r="F166" s="254"/>
      <c r="G166" s="254"/>
      <c r="H166" s="254"/>
      <c r="I166" s="254"/>
      <c r="J166" s="254"/>
      <c r="K166" s="254"/>
      <c r="L166" s="254"/>
    </row>
    <row r="167" spans="1:12" s="222" customFormat="1" x14ac:dyDescent="0.25">
      <c r="A167" s="180"/>
      <c r="B167" s="253"/>
      <c r="C167" s="182"/>
      <c r="D167" s="254"/>
      <c r="E167" s="254"/>
      <c r="F167" s="254"/>
      <c r="G167" s="254"/>
      <c r="H167" s="254"/>
      <c r="I167" s="254"/>
      <c r="J167" s="254"/>
      <c r="K167" s="254"/>
      <c r="L167" s="254"/>
    </row>
    <row r="168" spans="1:12" s="222" customFormat="1" x14ac:dyDescent="0.25">
      <c r="A168" s="180"/>
      <c r="B168" s="253"/>
      <c r="C168" s="182"/>
      <c r="D168" s="254"/>
      <c r="E168" s="254"/>
      <c r="F168" s="254"/>
      <c r="G168" s="254"/>
      <c r="H168" s="254"/>
      <c r="I168" s="254"/>
      <c r="J168" s="254"/>
      <c r="K168" s="254"/>
      <c r="L168" s="254"/>
    </row>
    <row r="169" spans="1:12" s="222" customFormat="1" x14ac:dyDescent="0.25">
      <c r="A169" s="180"/>
      <c r="B169" s="253"/>
      <c r="C169" s="182"/>
      <c r="D169" s="254"/>
      <c r="E169" s="254"/>
      <c r="F169" s="254"/>
      <c r="G169" s="254"/>
      <c r="H169" s="254"/>
      <c r="I169" s="254"/>
      <c r="J169" s="254"/>
      <c r="K169" s="254"/>
      <c r="L169" s="254"/>
    </row>
    <row r="170" spans="1:12" s="222" customFormat="1" x14ac:dyDescent="0.25">
      <c r="A170" s="180"/>
      <c r="B170" s="253"/>
      <c r="C170" s="182"/>
      <c r="D170" s="254"/>
      <c r="E170" s="254"/>
      <c r="F170" s="254"/>
      <c r="G170" s="254"/>
      <c r="H170" s="254"/>
      <c r="I170" s="254"/>
      <c r="J170" s="254"/>
      <c r="K170" s="254"/>
      <c r="L170" s="254"/>
    </row>
    <row r="171" spans="1:12" s="222" customFormat="1" x14ac:dyDescent="0.25">
      <c r="A171" s="180"/>
      <c r="B171" s="253"/>
      <c r="C171" s="182"/>
      <c r="D171" s="254"/>
      <c r="E171" s="254"/>
      <c r="F171" s="254"/>
      <c r="G171" s="254"/>
      <c r="H171" s="254"/>
      <c r="I171" s="254"/>
      <c r="J171" s="254"/>
      <c r="K171" s="254"/>
      <c r="L171" s="254"/>
    </row>
    <row r="172" spans="1:12" s="222" customFormat="1" x14ac:dyDescent="0.25">
      <c r="A172" s="180"/>
      <c r="B172" s="253"/>
      <c r="C172" s="182"/>
      <c r="D172" s="254"/>
      <c r="E172" s="254"/>
      <c r="F172" s="254"/>
      <c r="G172" s="254"/>
      <c r="H172" s="254"/>
      <c r="I172" s="254"/>
      <c r="J172" s="254"/>
      <c r="K172" s="254"/>
      <c r="L172" s="254"/>
    </row>
    <row r="173" spans="1:12" s="222" customFormat="1" x14ac:dyDescent="0.25">
      <c r="A173" s="180"/>
      <c r="B173" s="253"/>
      <c r="C173" s="182"/>
      <c r="D173" s="254"/>
      <c r="E173" s="254"/>
      <c r="F173" s="254"/>
      <c r="G173" s="254"/>
      <c r="H173" s="254"/>
      <c r="I173" s="254"/>
      <c r="J173" s="254"/>
      <c r="K173" s="254"/>
      <c r="L173" s="254"/>
    </row>
    <row r="174" spans="1:12" s="222" customFormat="1" x14ac:dyDescent="0.25">
      <c r="A174" s="180"/>
      <c r="B174" s="253"/>
      <c r="C174" s="182"/>
      <c r="D174" s="254"/>
      <c r="E174" s="254"/>
      <c r="F174" s="254"/>
      <c r="G174" s="254"/>
      <c r="H174" s="254"/>
      <c r="I174" s="254"/>
      <c r="J174" s="254"/>
      <c r="K174" s="254"/>
      <c r="L174" s="254"/>
    </row>
    <row r="175" spans="1:12" s="222" customFormat="1" x14ac:dyDescent="0.25">
      <c r="A175" s="180"/>
      <c r="B175" s="253"/>
      <c r="C175" s="182"/>
      <c r="D175" s="254"/>
      <c r="E175" s="254"/>
      <c r="F175" s="254"/>
      <c r="G175" s="254"/>
      <c r="H175" s="254"/>
      <c r="I175" s="254"/>
      <c r="J175" s="254"/>
      <c r="K175" s="254"/>
      <c r="L175" s="254"/>
    </row>
    <row r="176" spans="1:12" s="222" customFormat="1" x14ac:dyDescent="0.25">
      <c r="A176" s="180"/>
      <c r="B176" s="253"/>
      <c r="C176" s="182"/>
      <c r="D176" s="254"/>
      <c r="E176" s="254"/>
      <c r="F176" s="254"/>
      <c r="G176" s="254"/>
      <c r="H176" s="254"/>
      <c r="I176" s="254"/>
      <c r="J176" s="254"/>
      <c r="K176" s="254"/>
      <c r="L176" s="254"/>
    </row>
    <row r="177" spans="1:12" s="222" customFormat="1" x14ac:dyDescent="0.25">
      <c r="A177" s="180"/>
      <c r="B177" s="253"/>
      <c r="C177" s="182"/>
      <c r="D177" s="254"/>
      <c r="E177" s="254"/>
      <c r="F177" s="254"/>
      <c r="G177" s="254"/>
      <c r="H177" s="254"/>
      <c r="I177" s="254"/>
      <c r="J177" s="254"/>
      <c r="K177" s="254"/>
      <c r="L177" s="254"/>
    </row>
    <row r="178" spans="1:12" s="222" customFormat="1" x14ac:dyDescent="0.25">
      <c r="A178" s="180"/>
      <c r="B178" s="253"/>
      <c r="C178" s="182"/>
      <c r="D178" s="254"/>
      <c r="E178" s="254"/>
      <c r="F178" s="254"/>
      <c r="G178" s="254"/>
      <c r="H178" s="254"/>
      <c r="I178" s="254"/>
      <c r="J178" s="254"/>
      <c r="K178" s="254"/>
      <c r="L178" s="254"/>
    </row>
    <row r="179" spans="1:12" s="222" customFormat="1" x14ac:dyDescent="0.25">
      <c r="A179" s="180"/>
      <c r="B179" s="253"/>
      <c r="C179" s="182"/>
      <c r="D179" s="254"/>
      <c r="E179" s="254"/>
      <c r="F179" s="254"/>
      <c r="G179" s="254"/>
      <c r="H179" s="254"/>
      <c r="I179" s="254"/>
      <c r="J179" s="254"/>
      <c r="K179" s="254"/>
      <c r="L179" s="254"/>
    </row>
    <row r="180" spans="1:12" s="222" customFormat="1" x14ac:dyDescent="0.25">
      <c r="A180" s="180"/>
      <c r="B180" s="253"/>
      <c r="C180" s="182"/>
      <c r="D180" s="254"/>
      <c r="E180" s="254"/>
      <c r="F180" s="254"/>
      <c r="G180" s="254"/>
      <c r="H180" s="254"/>
      <c r="I180" s="254"/>
      <c r="J180" s="254"/>
      <c r="K180" s="254"/>
      <c r="L180" s="254"/>
    </row>
    <row r="181" spans="1:12" s="222" customFormat="1" x14ac:dyDescent="0.25">
      <c r="A181" s="180"/>
      <c r="B181" s="253"/>
      <c r="C181" s="182"/>
      <c r="D181" s="254"/>
      <c r="E181" s="254"/>
      <c r="F181" s="254"/>
      <c r="G181" s="254"/>
      <c r="H181" s="254"/>
      <c r="I181" s="254"/>
      <c r="J181" s="254"/>
      <c r="K181" s="254"/>
      <c r="L181" s="254"/>
    </row>
    <row r="182" spans="1:12" s="222" customFormat="1" x14ac:dyDescent="0.25">
      <c r="A182" s="180"/>
      <c r="B182" s="253"/>
      <c r="C182" s="182"/>
      <c r="D182" s="254"/>
      <c r="E182" s="254"/>
      <c r="F182" s="254"/>
      <c r="G182" s="254"/>
      <c r="H182" s="254"/>
      <c r="I182" s="254"/>
      <c r="J182" s="254"/>
      <c r="K182" s="254"/>
      <c r="L182" s="254"/>
    </row>
    <row r="183" spans="1:12" s="222" customFormat="1" x14ac:dyDescent="0.25">
      <c r="A183" s="180"/>
      <c r="B183" s="253"/>
      <c r="C183" s="182"/>
      <c r="D183" s="254"/>
      <c r="E183" s="254"/>
      <c r="F183" s="254"/>
      <c r="G183" s="254"/>
      <c r="H183" s="254"/>
      <c r="I183" s="254"/>
      <c r="J183" s="254"/>
      <c r="K183" s="254"/>
      <c r="L183" s="254"/>
    </row>
    <row r="184" spans="1:12" s="222" customFormat="1" x14ac:dyDescent="0.25">
      <c r="A184" s="180"/>
      <c r="B184" s="253"/>
      <c r="C184" s="182"/>
      <c r="D184" s="254"/>
      <c r="E184" s="254"/>
      <c r="F184" s="254"/>
      <c r="G184" s="254"/>
      <c r="H184" s="254"/>
      <c r="I184" s="254"/>
      <c r="J184" s="254"/>
      <c r="K184" s="254"/>
      <c r="L184" s="254"/>
    </row>
    <row r="185" spans="1:12" s="222" customFormat="1" x14ac:dyDescent="0.25">
      <c r="A185" s="180"/>
      <c r="B185" s="253"/>
      <c r="C185" s="182"/>
      <c r="D185" s="254"/>
      <c r="E185" s="254"/>
      <c r="F185" s="254"/>
      <c r="G185" s="254"/>
      <c r="H185" s="254"/>
      <c r="I185" s="254"/>
      <c r="J185" s="254"/>
      <c r="K185" s="254"/>
      <c r="L185" s="254"/>
    </row>
    <row r="186" spans="1:12" s="222" customFormat="1" x14ac:dyDescent="0.25">
      <c r="A186" s="180"/>
      <c r="B186" s="253"/>
      <c r="C186" s="182"/>
      <c r="D186" s="254"/>
      <c r="E186" s="254"/>
      <c r="F186" s="254"/>
      <c r="G186" s="254"/>
      <c r="H186" s="254"/>
      <c r="I186" s="254"/>
      <c r="J186" s="254"/>
      <c r="K186" s="254"/>
      <c r="L186" s="254"/>
    </row>
    <row r="187" spans="1:12" s="222" customFormat="1" x14ac:dyDescent="0.25">
      <c r="A187" s="180"/>
      <c r="B187" s="253"/>
      <c r="C187" s="182"/>
      <c r="D187" s="254"/>
      <c r="E187" s="254"/>
      <c r="F187" s="254"/>
      <c r="G187" s="254"/>
      <c r="H187" s="254"/>
      <c r="I187" s="254"/>
      <c r="J187" s="254"/>
      <c r="K187" s="254"/>
      <c r="L187" s="254"/>
    </row>
    <row r="188" spans="1:12" s="222" customFormat="1" x14ac:dyDescent="0.25">
      <c r="A188" s="180"/>
      <c r="B188" s="253"/>
      <c r="C188" s="182"/>
      <c r="D188" s="254"/>
      <c r="E188" s="254"/>
      <c r="F188" s="254"/>
      <c r="G188" s="254"/>
      <c r="H188" s="254"/>
      <c r="I188" s="254"/>
      <c r="J188" s="254"/>
      <c r="K188" s="254"/>
      <c r="L188" s="254"/>
    </row>
    <row r="189" spans="1:12" s="222" customFormat="1" x14ac:dyDescent="0.25">
      <c r="A189" s="180"/>
      <c r="B189" s="253"/>
      <c r="C189" s="182"/>
      <c r="D189" s="254"/>
      <c r="E189" s="254"/>
      <c r="F189" s="254"/>
      <c r="G189" s="254"/>
      <c r="H189" s="254"/>
      <c r="I189" s="254"/>
      <c r="J189" s="254"/>
      <c r="K189" s="254"/>
      <c r="L189" s="254"/>
    </row>
    <row r="190" spans="1:12" s="222" customFormat="1" x14ac:dyDescent="0.25">
      <c r="A190" s="180"/>
      <c r="B190" s="253"/>
      <c r="C190" s="182"/>
      <c r="D190" s="254"/>
      <c r="E190" s="254"/>
      <c r="F190" s="254"/>
      <c r="G190" s="254"/>
      <c r="H190" s="254"/>
      <c r="I190" s="254"/>
      <c r="J190" s="254"/>
      <c r="K190" s="254"/>
      <c r="L190" s="254"/>
    </row>
    <row r="191" spans="1:12" s="222" customFormat="1" x14ac:dyDescent="0.25">
      <c r="A191" s="180"/>
      <c r="B191" s="253"/>
      <c r="C191" s="182"/>
      <c r="D191" s="254"/>
      <c r="E191" s="254"/>
      <c r="F191" s="254"/>
      <c r="G191" s="254"/>
      <c r="H191" s="254"/>
      <c r="I191" s="254"/>
      <c r="J191" s="254"/>
      <c r="K191" s="254"/>
      <c r="L191" s="254"/>
    </row>
    <row r="192" spans="1:12" s="222" customFormat="1" x14ac:dyDescent="0.25">
      <c r="A192" s="180"/>
      <c r="B192" s="253"/>
      <c r="C192" s="182"/>
      <c r="D192" s="254"/>
      <c r="E192" s="254"/>
      <c r="F192" s="254"/>
      <c r="G192" s="254"/>
      <c r="H192" s="254"/>
      <c r="I192" s="254"/>
      <c r="J192" s="254"/>
      <c r="K192" s="254"/>
      <c r="L192" s="254"/>
    </row>
    <row r="193" spans="1:12" s="222" customFormat="1" x14ac:dyDescent="0.25">
      <c r="A193" s="180"/>
      <c r="B193" s="253"/>
      <c r="C193" s="182"/>
      <c r="D193" s="254"/>
      <c r="E193" s="254"/>
      <c r="F193" s="254"/>
      <c r="G193" s="254"/>
      <c r="H193" s="254"/>
      <c r="I193" s="254"/>
      <c r="J193" s="254"/>
      <c r="K193" s="254"/>
      <c r="L193" s="254"/>
    </row>
    <row r="194" spans="1:12" s="222" customFormat="1" x14ac:dyDescent="0.25">
      <c r="A194" s="180"/>
      <c r="B194" s="253"/>
      <c r="C194" s="182"/>
      <c r="D194" s="254"/>
      <c r="E194" s="254"/>
      <c r="F194" s="254"/>
      <c r="G194" s="254"/>
      <c r="H194" s="254"/>
      <c r="I194" s="254"/>
      <c r="J194" s="254"/>
      <c r="K194" s="254"/>
      <c r="L194" s="254"/>
    </row>
    <row r="195" spans="1:12" s="222" customFormat="1" x14ac:dyDescent="0.25">
      <c r="A195" s="180"/>
      <c r="B195" s="253"/>
      <c r="C195" s="182"/>
      <c r="D195" s="254"/>
      <c r="E195" s="254"/>
      <c r="F195" s="254"/>
      <c r="G195" s="254"/>
      <c r="H195" s="254"/>
      <c r="I195" s="254"/>
      <c r="J195" s="254"/>
      <c r="K195" s="254"/>
      <c r="L195" s="254"/>
    </row>
    <row r="196" spans="1:12" s="222" customFormat="1" x14ac:dyDescent="0.25">
      <c r="A196" s="180"/>
      <c r="B196" s="253"/>
      <c r="C196" s="182"/>
      <c r="D196" s="254"/>
      <c r="E196" s="254"/>
      <c r="F196" s="254"/>
      <c r="G196" s="254"/>
      <c r="H196" s="254"/>
      <c r="I196" s="254"/>
      <c r="J196" s="254"/>
      <c r="K196" s="254"/>
      <c r="L196" s="254"/>
    </row>
    <row r="197" spans="1:12" s="222" customFormat="1" x14ac:dyDescent="0.25">
      <c r="A197" s="180"/>
      <c r="B197" s="253"/>
      <c r="C197" s="182"/>
      <c r="D197" s="254"/>
      <c r="E197" s="254"/>
      <c r="F197" s="254"/>
      <c r="G197" s="254"/>
      <c r="H197" s="254"/>
      <c r="I197" s="254"/>
      <c r="J197" s="254"/>
      <c r="K197" s="254"/>
      <c r="L197" s="254"/>
    </row>
    <row r="198" spans="1:12" s="222" customFormat="1" x14ac:dyDescent="0.25">
      <c r="A198" s="180"/>
      <c r="B198" s="253"/>
      <c r="C198" s="182"/>
      <c r="D198" s="254"/>
      <c r="E198" s="254"/>
      <c r="F198" s="254"/>
      <c r="G198" s="254"/>
      <c r="H198" s="254"/>
      <c r="I198" s="254"/>
      <c r="J198" s="254"/>
      <c r="K198" s="254"/>
      <c r="L198" s="254"/>
    </row>
    <row r="199" spans="1:12" s="222" customFormat="1" x14ac:dyDescent="0.25">
      <c r="A199" s="180"/>
      <c r="B199" s="253"/>
      <c r="C199" s="182"/>
      <c r="D199" s="254"/>
      <c r="E199" s="254"/>
      <c r="F199" s="254"/>
      <c r="G199" s="254"/>
      <c r="H199" s="254"/>
      <c r="I199" s="254"/>
      <c r="J199" s="254"/>
      <c r="K199" s="254"/>
      <c r="L199" s="254"/>
    </row>
    <row r="200" spans="1:12" s="222" customFormat="1" x14ac:dyDescent="0.25">
      <c r="A200" s="180"/>
      <c r="B200" s="253"/>
      <c r="C200" s="182"/>
      <c r="D200" s="254"/>
      <c r="E200" s="254"/>
      <c r="F200" s="254"/>
      <c r="G200" s="254"/>
      <c r="H200" s="254"/>
      <c r="I200" s="254"/>
      <c r="J200" s="254"/>
      <c r="K200" s="254"/>
      <c r="L200" s="254"/>
    </row>
    <row r="201" spans="1:12" s="222" customFormat="1" x14ac:dyDescent="0.25">
      <c r="A201" s="180"/>
      <c r="B201" s="253"/>
      <c r="C201" s="182"/>
      <c r="D201" s="254"/>
      <c r="E201" s="254"/>
      <c r="F201" s="254"/>
      <c r="G201" s="254"/>
      <c r="H201" s="254"/>
      <c r="I201" s="254"/>
      <c r="J201" s="254"/>
      <c r="K201" s="254"/>
      <c r="L201" s="254"/>
    </row>
    <row r="202" spans="1:12" s="222" customFormat="1" x14ac:dyDescent="0.25">
      <c r="A202" s="180"/>
      <c r="B202" s="253"/>
      <c r="C202" s="182"/>
      <c r="D202" s="254"/>
      <c r="E202" s="254"/>
      <c r="F202" s="254"/>
      <c r="G202" s="254"/>
      <c r="H202" s="254"/>
      <c r="I202" s="254"/>
      <c r="J202" s="254"/>
      <c r="K202" s="254"/>
      <c r="L202" s="254"/>
    </row>
    <row r="203" spans="1:12" s="222" customFormat="1" x14ac:dyDescent="0.25">
      <c r="A203" s="180"/>
      <c r="B203" s="253"/>
      <c r="C203" s="182"/>
      <c r="D203" s="254"/>
      <c r="E203" s="254"/>
      <c r="F203" s="254"/>
      <c r="G203" s="254"/>
      <c r="H203" s="254"/>
      <c r="I203" s="254"/>
      <c r="J203" s="254"/>
      <c r="K203" s="254"/>
      <c r="L203" s="254"/>
    </row>
    <row r="204" spans="1:12" s="222" customFormat="1" x14ac:dyDescent="0.25">
      <c r="A204" s="180"/>
      <c r="B204" s="253"/>
      <c r="C204" s="182"/>
      <c r="D204" s="254"/>
      <c r="E204" s="254"/>
      <c r="F204" s="254"/>
      <c r="G204" s="254"/>
      <c r="H204" s="254"/>
      <c r="I204" s="254"/>
      <c r="J204" s="254"/>
      <c r="K204" s="254"/>
      <c r="L204" s="254"/>
    </row>
    <row r="205" spans="1:12" s="222" customFormat="1" x14ac:dyDescent="0.25">
      <c r="A205" s="180"/>
      <c r="B205" s="253"/>
      <c r="C205" s="182"/>
      <c r="D205" s="254"/>
      <c r="E205" s="254"/>
      <c r="F205" s="254"/>
      <c r="G205" s="254"/>
      <c r="H205" s="254"/>
      <c r="I205" s="254"/>
      <c r="J205" s="254"/>
      <c r="K205" s="254"/>
      <c r="L205" s="254"/>
    </row>
    <row r="206" spans="1:12" s="222" customFormat="1" x14ac:dyDescent="0.25">
      <c r="A206" s="180"/>
      <c r="B206" s="253"/>
      <c r="C206" s="182"/>
      <c r="D206" s="254"/>
      <c r="E206" s="254"/>
      <c r="F206" s="254"/>
      <c r="G206" s="254"/>
      <c r="H206" s="254"/>
      <c r="I206" s="254"/>
      <c r="J206" s="254"/>
      <c r="K206" s="254"/>
      <c r="L206" s="254"/>
    </row>
    <row r="207" spans="1:12" s="222" customFormat="1" x14ac:dyDescent="0.25">
      <c r="A207" s="180"/>
      <c r="B207" s="253"/>
      <c r="C207" s="182"/>
      <c r="D207" s="254"/>
      <c r="E207" s="254"/>
      <c r="F207" s="254"/>
      <c r="G207" s="254"/>
      <c r="H207" s="254"/>
      <c r="I207" s="254"/>
      <c r="J207" s="254"/>
      <c r="K207" s="254"/>
      <c r="L207" s="254"/>
    </row>
    <row r="208" spans="1:12" s="222" customFormat="1" x14ac:dyDescent="0.25">
      <c r="A208" s="180"/>
      <c r="B208" s="253"/>
      <c r="C208" s="182"/>
      <c r="D208" s="254"/>
      <c r="E208" s="254"/>
      <c r="F208" s="254"/>
      <c r="G208" s="254"/>
      <c r="H208" s="254"/>
      <c r="I208" s="254"/>
      <c r="J208" s="254"/>
      <c r="K208" s="254"/>
      <c r="L208" s="254"/>
    </row>
    <row r="209" spans="1:12" s="222" customFormat="1" x14ac:dyDescent="0.25">
      <c r="A209" s="180"/>
      <c r="B209" s="253"/>
      <c r="C209" s="182"/>
      <c r="D209" s="254"/>
      <c r="E209" s="254"/>
      <c r="F209" s="254"/>
      <c r="G209" s="254"/>
      <c r="H209" s="254"/>
      <c r="I209" s="254"/>
      <c r="J209" s="254"/>
      <c r="K209" s="254"/>
      <c r="L209" s="254"/>
    </row>
    <row r="210" spans="1:12" s="222" customFormat="1" x14ac:dyDescent="0.25">
      <c r="A210" s="180"/>
      <c r="B210" s="253"/>
      <c r="C210" s="182"/>
      <c r="D210" s="254"/>
      <c r="E210" s="254"/>
      <c r="F210" s="254"/>
      <c r="G210" s="254"/>
      <c r="H210" s="254"/>
      <c r="I210" s="254"/>
      <c r="J210" s="254"/>
      <c r="K210" s="254"/>
      <c r="L210" s="254"/>
    </row>
    <row r="211" spans="1:12" s="222" customFormat="1" x14ac:dyDescent="0.25">
      <c r="A211" s="180"/>
      <c r="B211" s="253"/>
      <c r="C211" s="182"/>
      <c r="D211" s="254"/>
      <c r="E211" s="254"/>
      <c r="F211" s="254"/>
      <c r="G211" s="254"/>
      <c r="H211" s="254"/>
      <c r="I211" s="254"/>
      <c r="J211" s="254"/>
      <c r="K211" s="254"/>
      <c r="L211" s="254"/>
    </row>
    <row r="212" spans="1:12" s="222" customFormat="1" x14ac:dyDescent="0.25">
      <c r="A212" s="180"/>
      <c r="B212" s="253"/>
      <c r="C212" s="182"/>
      <c r="D212" s="254"/>
      <c r="E212" s="254"/>
      <c r="F212" s="254"/>
      <c r="G212" s="254"/>
      <c r="H212" s="254"/>
      <c r="I212" s="254"/>
      <c r="J212" s="254"/>
      <c r="K212" s="254"/>
      <c r="L212" s="254"/>
    </row>
    <row r="213" spans="1:12" s="222" customFormat="1" x14ac:dyDescent="0.25">
      <c r="A213" s="180"/>
      <c r="B213" s="253"/>
      <c r="C213" s="182"/>
      <c r="D213" s="254"/>
      <c r="E213" s="254"/>
      <c r="F213" s="254"/>
      <c r="G213" s="254"/>
      <c r="H213" s="254"/>
      <c r="I213" s="254"/>
      <c r="J213" s="254"/>
      <c r="K213" s="254"/>
      <c r="L213" s="254"/>
    </row>
    <row r="214" spans="1:12" s="222" customFormat="1" x14ac:dyDescent="0.25">
      <c r="A214" s="180"/>
      <c r="B214" s="253"/>
      <c r="C214" s="182"/>
      <c r="D214" s="254"/>
      <c r="E214" s="254"/>
      <c r="F214" s="254"/>
      <c r="G214" s="254"/>
      <c r="H214" s="254"/>
      <c r="I214" s="254"/>
      <c r="J214" s="254"/>
      <c r="K214" s="254"/>
      <c r="L214" s="254"/>
    </row>
    <row r="215" spans="1:12" s="222" customFormat="1" x14ac:dyDescent="0.25">
      <c r="A215" s="180"/>
      <c r="B215" s="253"/>
      <c r="C215" s="182"/>
      <c r="D215" s="254"/>
      <c r="E215" s="254"/>
      <c r="F215" s="254"/>
      <c r="G215" s="254"/>
      <c r="H215" s="254"/>
      <c r="I215" s="254"/>
      <c r="J215" s="254"/>
      <c r="K215" s="254"/>
      <c r="L215" s="254"/>
    </row>
    <row r="216" spans="1:12" s="222" customFormat="1" x14ac:dyDescent="0.25">
      <c r="A216" s="180"/>
      <c r="B216" s="253"/>
      <c r="C216" s="182"/>
      <c r="D216" s="254"/>
      <c r="E216" s="254"/>
      <c r="F216" s="254"/>
      <c r="G216" s="254"/>
      <c r="H216" s="254"/>
      <c r="I216" s="254"/>
      <c r="J216" s="254"/>
      <c r="K216" s="254"/>
      <c r="L216" s="254"/>
    </row>
    <row r="217" spans="1:12" s="222" customFormat="1" x14ac:dyDescent="0.25">
      <c r="A217" s="180"/>
      <c r="B217" s="253"/>
      <c r="C217" s="182"/>
      <c r="D217" s="254"/>
      <c r="E217" s="254"/>
      <c r="F217" s="254"/>
      <c r="G217" s="254"/>
      <c r="H217" s="254"/>
      <c r="I217" s="254"/>
      <c r="J217" s="254"/>
      <c r="K217" s="254"/>
      <c r="L217" s="254"/>
    </row>
  </sheetData>
  <sortState xmlns:xlrd2="http://schemas.microsoft.com/office/spreadsheetml/2017/richdata2" ref="A2:M74">
    <sortCondition ref="L66:L71"/>
  </sortState>
  <mergeCells count="9">
    <mergeCell ref="B28:B42"/>
    <mergeCell ref="B66:B72"/>
    <mergeCell ref="B44:B48"/>
    <mergeCell ref="L2:L3"/>
    <mergeCell ref="E2:I2"/>
    <mergeCell ref="B4:B5"/>
    <mergeCell ref="B7:B9"/>
    <mergeCell ref="B50:B62"/>
    <mergeCell ref="B11:B26"/>
  </mergeCells>
  <phoneticPr fontId="11" type="noConversion"/>
  <printOptions horizontalCentered="1"/>
  <pageMargins left="0.23622047244094491" right="0.23622047244094491" top="0.74803149606299213" bottom="0.74803149606299213" header="0.31496062992125984" footer="0.31496062992125984"/>
  <pageSetup paperSize="9" scale="64" fitToHeight="0" orientation="landscape" r:id="rId1"/>
  <headerFooter alignWithMargins="0">
    <oddHeader>&amp;CSHLAA 2015 Table A Development in DAs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20"/>
  <sheetViews>
    <sheetView zoomScaleNormal="100" workbookViewId="0">
      <selection activeCell="Q10" sqref="Q10"/>
    </sheetView>
  </sheetViews>
  <sheetFormatPr defaultColWidth="9.1796875" defaultRowHeight="12.5" x14ac:dyDescent="0.25"/>
  <cols>
    <col min="1" max="1" width="33" style="181" customWidth="1"/>
    <col min="2" max="2" width="9" style="180" bestFit="1" customWidth="1"/>
    <col min="3" max="3" width="37.1796875" style="256" customWidth="1"/>
    <col min="4" max="4" width="12.7265625" style="184" customWidth="1"/>
    <col min="5" max="8" width="9.81640625" style="184" bestFit="1" customWidth="1"/>
    <col min="9" max="9" width="9.81640625" style="184" customWidth="1"/>
    <col min="10" max="10" width="11.81640625" style="184" customWidth="1"/>
    <col min="11" max="11" width="11.54296875" style="184" customWidth="1"/>
    <col min="12" max="12" width="13.1796875" style="184" customWidth="1"/>
    <col min="13" max="13" width="34.453125" style="256" customWidth="1"/>
    <col min="15" max="16384" width="9.1796875" style="185"/>
  </cols>
  <sheetData>
    <row r="1" spans="1:14" s="181" customFormat="1" ht="26.5" thickBot="1" x14ac:dyDescent="0.3">
      <c r="B1" s="265"/>
      <c r="C1" s="266"/>
      <c r="D1" s="267" t="s">
        <v>21</v>
      </c>
      <c r="E1" s="569" t="s">
        <v>23</v>
      </c>
      <c r="F1" s="570"/>
      <c r="G1" s="570"/>
      <c r="H1" s="570"/>
      <c r="I1" s="571"/>
      <c r="J1" s="268" t="s">
        <v>64</v>
      </c>
      <c r="K1" s="190" t="s">
        <v>25</v>
      </c>
      <c r="L1" s="567" t="s">
        <v>75</v>
      </c>
      <c r="M1" s="269"/>
      <c r="N1" s="270"/>
    </row>
    <row r="2" spans="1:14" s="181" customFormat="1" ht="26.5" thickBot="1" x14ac:dyDescent="0.3">
      <c r="A2" s="271" t="s">
        <v>89</v>
      </c>
      <c r="B2" s="272" t="s">
        <v>108</v>
      </c>
      <c r="C2" s="272" t="s">
        <v>188</v>
      </c>
      <c r="D2" s="273" t="s">
        <v>41</v>
      </c>
      <c r="E2" s="274" t="s">
        <v>42</v>
      </c>
      <c r="F2" s="275" t="s">
        <v>43</v>
      </c>
      <c r="G2" s="275" t="s">
        <v>44</v>
      </c>
      <c r="H2" s="275" t="s">
        <v>45</v>
      </c>
      <c r="I2" s="276" t="s">
        <v>46</v>
      </c>
      <c r="J2" s="277" t="s">
        <v>77</v>
      </c>
      <c r="K2" s="278" t="s">
        <v>78</v>
      </c>
      <c r="L2" s="568"/>
      <c r="M2" s="279" t="s">
        <v>110</v>
      </c>
      <c r="N2" s="270"/>
    </row>
    <row r="3" spans="1:14" s="285" customFormat="1" x14ac:dyDescent="0.25">
      <c r="A3" s="572" t="s">
        <v>189</v>
      </c>
      <c r="B3" s="280">
        <v>6184</v>
      </c>
      <c r="C3" s="281" t="s">
        <v>190</v>
      </c>
      <c r="D3" s="261">
        <v>7</v>
      </c>
      <c r="E3" s="282">
        <v>0</v>
      </c>
      <c r="F3" s="211">
        <v>0</v>
      </c>
      <c r="G3" s="211">
        <v>0</v>
      </c>
      <c r="H3" s="211">
        <v>0</v>
      </c>
      <c r="I3" s="212">
        <v>0</v>
      </c>
      <c r="J3" s="283">
        <v>0</v>
      </c>
      <c r="K3" s="209">
        <v>0</v>
      </c>
      <c r="L3" s="209">
        <v>7</v>
      </c>
      <c r="M3" s="284" t="s">
        <v>191</v>
      </c>
    </row>
    <row r="4" spans="1:14" s="285" customFormat="1" x14ac:dyDescent="0.25">
      <c r="A4" s="573"/>
      <c r="B4" s="286">
        <v>6238</v>
      </c>
      <c r="C4" s="281" t="s">
        <v>192</v>
      </c>
      <c r="D4" s="287">
        <v>7</v>
      </c>
      <c r="E4" s="260">
        <v>0</v>
      </c>
      <c r="F4" s="288">
        <v>0</v>
      </c>
      <c r="G4" s="289">
        <v>0</v>
      </c>
      <c r="H4" s="289">
        <v>0</v>
      </c>
      <c r="I4" s="204">
        <v>0</v>
      </c>
      <c r="J4" s="290">
        <v>0</v>
      </c>
      <c r="K4" s="201">
        <v>0</v>
      </c>
      <c r="L4" s="209">
        <v>7</v>
      </c>
      <c r="M4" s="234" t="s">
        <v>191</v>
      </c>
    </row>
    <row r="5" spans="1:14" s="285" customFormat="1" x14ac:dyDescent="0.25">
      <c r="A5" s="573"/>
      <c r="B5" s="180">
        <v>6240</v>
      </c>
      <c r="C5" s="281" t="s">
        <v>193</v>
      </c>
      <c r="D5" s="260">
        <v>6</v>
      </c>
      <c r="E5" s="260">
        <v>0</v>
      </c>
      <c r="F5" s="288">
        <v>0</v>
      </c>
      <c r="G5" s="289">
        <v>0</v>
      </c>
      <c r="H5" s="289">
        <v>0</v>
      </c>
      <c r="I5" s="204">
        <v>0</v>
      </c>
      <c r="J5" s="290">
        <v>0</v>
      </c>
      <c r="K5" s="201">
        <v>0</v>
      </c>
      <c r="L5" s="209">
        <v>6</v>
      </c>
      <c r="M5" s="234" t="s">
        <v>191</v>
      </c>
    </row>
    <row r="6" spans="1:14" s="285" customFormat="1" x14ac:dyDescent="0.25">
      <c r="A6" s="573"/>
      <c r="B6" s="239">
        <v>7032</v>
      </c>
      <c r="C6" s="291" t="s">
        <v>194</v>
      </c>
      <c r="D6" s="292">
        <v>9</v>
      </c>
      <c r="E6" s="292">
        <v>0</v>
      </c>
      <c r="F6" s="293">
        <v>0</v>
      </c>
      <c r="G6" s="293">
        <v>0</v>
      </c>
      <c r="H6" s="293">
        <v>0</v>
      </c>
      <c r="I6" s="294">
        <v>0</v>
      </c>
      <c r="J6" s="283">
        <v>0</v>
      </c>
      <c r="K6" s="238">
        <v>0</v>
      </c>
      <c r="L6" s="201">
        <v>9</v>
      </c>
      <c r="M6" s="234" t="s">
        <v>191</v>
      </c>
    </row>
    <row r="7" spans="1:14" s="285" customFormat="1" x14ac:dyDescent="0.25">
      <c r="A7" s="574"/>
      <c r="B7" s="295">
        <v>7022</v>
      </c>
      <c r="C7" s="296" t="s">
        <v>195</v>
      </c>
      <c r="D7" s="260">
        <v>152</v>
      </c>
      <c r="E7" s="202">
        <v>0</v>
      </c>
      <c r="F7" s="203">
        <v>0</v>
      </c>
      <c r="G7" s="203">
        <v>0</v>
      </c>
      <c r="H7" s="289">
        <v>0</v>
      </c>
      <c r="I7" s="204">
        <v>0</v>
      </c>
      <c r="J7" s="297">
        <v>0</v>
      </c>
      <c r="K7" s="298">
        <v>0</v>
      </c>
      <c r="L7" s="238">
        <v>152</v>
      </c>
      <c r="M7" s="234" t="s">
        <v>191</v>
      </c>
    </row>
    <row r="8" spans="1:14" s="285" customFormat="1" ht="13" x14ac:dyDescent="0.25">
      <c r="A8" s="299"/>
      <c r="B8" s="300"/>
      <c r="C8" s="301" t="s">
        <v>115</v>
      </c>
      <c r="D8" s="302">
        <v>181</v>
      </c>
      <c r="E8" s="226">
        <v>0</v>
      </c>
      <c r="F8" s="227">
        <v>0</v>
      </c>
      <c r="G8" s="227">
        <v>0</v>
      </c>
      <c r="H8" s="227">
        <v>0</v>
      </c>
      <c r="I8" s="228">
        <v>0</v>
      </c>
      <c r="J8" s="303">
        <v>0</v>
      </c>
      <c r="K8" s="304">
        <v>0</v>
      </c>
      <c r="L8" s="304">
        <v>181</v>
      </c>
      <c r="M8" s="305"/>
    </row>
    <row r="9" spans="1:14" s="285" customFormat="1" x14ac:dyDescent="0.25">
      <c r="A9" s="564" t="s">
        <v>91</v>
      </c>
      <c r="B9" s="295">
        <v>75</v>
      </c>
      <c r="C9" s="306" t="s">
        <v>196</v>
      </c>
      <c r="D9" s="292">
        <v>0</v>
      </c>
      <c r="E9" s="202">
        <v>0</v>
      </c>
      <c r="F9" s="203">
        <v>9</v>
      </c>
      <c r="G9" s="203">
        <v>0</v>
      </c>
      <c r="H9" s="211">
        <v>0</v>
      </c>
      <c r="I9" s="204">
        <v>0</v>
      </c>
      <c r="J9" s="290">
        <v>0</v>
      </c>
      <c r="K9" s="201">
        <v>0</v>
      </c>
      <c r="L9" s="238">
        <v>9</v>
      </c>
      <c r="M9" s="284" t="s">
        <v>197</v>
      </c>
    </row>
    <row r="10" spans="1:14" s="285" customFormat="1" x14ac:dyDescent="0.25">
      <c r="A10" s="565"/>
      <c r="B10" s="295">
        <v>139</v>
      </c>
      <c r="C10" s="307" t="s">
        <v>198</v>
      </c>
      <c r="D10" s="261">
        <v>0</v>
      </c>
      <c r="E10" s="261">
        <v>19</v>
      </c>
      <c r="F10" s="308">
        <v>0</v>
      </c>
      <c r="G10" s="308">
        <v>0</v>
      </c>
      <c r="H10" s="308">
        <v>0</v>
      </c>
      <c r="I10" s="212">
        <v>0</v>
      </c>
      <c r="J10" s="309">
        <v>0</v>
      </c>
      <c r="K10" s="238">
        <v>0</v>
      </c>
      <c r="L10" s="238">
        <v>19</v>
      </c>
      <c r="M10" s="284" t="s">
        <v>197</v>
      </c>
    </row>
    <row r="11" spans="1:14" s="285" customFormat="1" x14ac:dyDescent="0.25">
      <c r="A11" s="565"/>
      <c r="B11" s="295">
        <v>185</v>
      </c>
      <c r="C11" s="98" t="s">
        <v>199</v>
      </c>
      <c r="D11" s="260">
        <v>0</v>
      </c>
      <c r="E11" s="282">
        <v>30</v>
      </c>
      <c r="F11" s="310">
        <v>29</v>
      </c>
      <c r="G11" s="310">
        <v>0</v>
      </c>
      <c r="H11" s="310">
        <v>0</v>
      </c>
      <c r="I11" s="311">
        <v>0</v>
      </c>
      <c r="J11" s="312">
        <v>0</v>
      </c>
      <c r="K11" s="313">
        <v>0</v>
      </c>
      <c r="L11" s="238">
        <v>59</v>
      </c>
      <c r="M11" s="284" t="s">
        <v>197</v>
      </c>
    </row>
    <row r="12" spans="1:14" s="285" customFormat="1" x14ac:dyDescent="0.25">
      <c r="A12" s="565"/>
      <c r="B12" s="314">
        <v>700</v>
      </c>
      <c r="C12" s="256" t="s">
        <v>200</v>
      </c>
      <c r="D12" s="260">
        <v>0</v>
      </c>
      <c r="E12" s="282">
        <v>0</v>
      </c>
      <c r="F12" s="310">
        <v>0</v>
      </c>
      <c r="G12" s="310">
        <v>39</v>
      </c>
      <c r="H12" s="310">
        <v>0</v>
      </c>
      <c r="I12" s="311">
        <v>0</v>
      </c>
      <c r="J12" s="312">
        <v>0</v>
      </c>
      <c r="K12" s="313">
        <v>0</v>
      </c>
      <c r="L12" s="238">
        <v>39</v>
      </c>
      <c r="M12" s="284" t="s">
        <v>197</v>
      </c>
    </row>
    <row r="13" spans="1:14" s="285" customFormat="1" x14ac:dyDescent="0.25">
      <c r="A13" s="565"/>
      <c r="B13" s="280">
        <v>728</v>
      </c>
      <c r="C13" s="281" t="s">
        <v>201</v>
      </c>
      <c r="D13" s="261">
        <v>0</v>
      </c>
      <c r="E13" s="210">
        <v>72</v>
      </c>
      <c r="F13" s="211">
        <v>0</v>
      </c>
      <c r="G13" s="223">
        <v>0</v>
      </c>
      <c r="H13" s="308">
        <v>0</v>
      </c>
      <c r="I13" s="212">
        <v>0</v>
      </c>
      <c r="J13" s="283">
        <v>0</v>
      </c>
      <c r="K13" s="238">
        <v>0</v>
      </c>
      <c r="L13" s="238">
        <v>72</v>
      </c>
      <c r="M13" s="284" t="s">
        <v>197</v>
      </c>
    </row>
    <row r="14" spans="1:14" s="285" customFormat="1" x14ac:dyDescent="0.25">
      <c r="A14" s="565"/>
      <c r="B14" s="239">
        <v>872</v>
      </c>
      <c r="C14" s="285" t="s">
        <v>202</v>
      </c>
      <c r="D14" s="315">
        <v>0</v>
      </c>
      <c r="E14" s="316">
        <v>25</v>
      </c>
      <c r="F14" s="239">
        <v>25</v>
      </c>
      <c r="G14" s="239">
        <v>0</v>
      </c>
      <c r="H14" s="239">
        <v>0</v>
      </c>
      <c r="I14" s="317">
        <v>0</v>
      </c>
      <c r="J14" s="318">
        <v>0</v>
      </c>
      <c r="K14" s="229">
        <v>0</v>
      </c>
      <c r="L14" s="238">
        <v>50</v>
      </c>
      <c r="M14" s="284" t="s">
        <v>197</v>
      </c>
    </row>
    <row r="15" spans="1:14" s="285" customFormat="1" x14ac:dyDescent="0.25">
      <c r="A15" s="565"/>
      <c r="B15" s="295">
        <v>6052</v>
      </c>
      <c r="C15" s="281" t="s">
        <v>203</v>
      </c>
      <c r="D15" s="260">
        <v>0</v>
      </c>
      <c r="E15" s="202">
        <v>0</v>
      </c>
      <c r="F15" s="203">
        <v>0</v>
      </c>
      <c r="G15" s="203">
        <v>0</v>
      </c>
      <c r="H15" s="203">
        <v>14</v>
      </c>
      <c r="I15" s="204">
        <v>0</v>
      </c>
      <c r="J15" s="290">
        <v>0</v>
      </c>
      <c r="K15" s="201">
        <v>0</v>
      </c>
      <c r="L15" s="238">
        <v>14</v>
      </c>
      <c r="M15" s="284" t="s">
        <v>197</v>
      </c>
    </row>
    <row r="16" spans="1:14" s="285" customFormat="1" x14ac:dyDescent="0.25">
      <c r="A16" s="565"/>
      <c r="B16" s="295">
        <v>6124</v>
      </c>
      <c r="C16" s="281" t="s">
        <v>204</v>
      </c>
      <c r="D16" s="260">
        <v>0</v>
      </c>
      <c r="E16" s="260">
        <v>20</v>
      </c>
      <c r="F16" s="289">
        <v>0</v>
      </c>
      <c r="G16" s="289">
        <v>0</v>
      </c>
      <c r="H16" s="289">
        <v>0</v>
      </c>
      <c r="I16" s="204">
        <v>0</v>
      </c>
      <c r="J16" s="297">
        <v>0</v>
      </c>
      <c r="K16" s="298">
        <v>0</v>
      </c>
      <c r="L16" s="238">
        <v>20</v>
      </c>
      <c r="M16" s="284" t="s">
        <v>197</v>
      </c>
    </row>
    <row r="17" spans="1:13" s="285" customFormat="1" x14ac:dyDescent="0.25">
      <c r="A17" s="566"/>
      <c r="B17" s="280">
        <v>6186</v>
      </c>
      <c r="C17" s="319" t="s">
        <v>205</v>
      </c>
      <c r="D17" s="320">
        <v>0</v>
      </c>
      <c r="E17" s="210">
        <v>0</v>
      </c>
      <c r="F17" s="308">
        <v>9</v>
      </c>
      <c r="G17" s="308">
        <v>0</v>
      </c>
      <c r="H17" s="308">
        <v>0</v>
      </c>
      <c r="I17" s="212">
        <v>0</v>
      </c>
      <c r="J17" s="283">
        <v>0</v>
      </c>
      <c r="K17" s="209">
        <v>0</v>
      </c>
      <c r="L17" s="238">
        <v>9</v>
      </c>
      <c r="M17" s="284" t="s">
        <v>197</v>
      </c>
    </row>
    <row r="18" spans="1:13" s="285" customFormat="1" ht="13" x14ac:dyDescent="0.25">
      <c r="A18" s="299"/>
      <c r="B18" s="300"/>
      <c r="C18" s="321" t="s">
        <v>115</v>
      </c>
      <c r="D18" s="242">
        <v>0</v>
      </c>
      <c r="E18" s="226">
        <v>166</v>
      </c>
      <c r="F18" s="227">
        <v>72</v>
      </c>
      <c r="G18" s="227">
        <v>39</v>
      </c>
      <c r="H18" s="227">
        <v>14</v>
      </c>
      <c r="I18" s="228">
        <v>0</v>
      </c>
      <c r="J18" s="322">
        <v>0</v>
      </c>
      <c r="K18" s="225">
        <v>0</v>
      </c>
      <c r="L18" s="225">
        <v>291</v>
      </c>
      <c r="M18" s="284"/>
    </row>
    <row r="19" spans="1:13" s="285" customFormat="1" x14ac:dyDescent="0.25">
      <c r="A19" s="565" t="s">
        <v>92</v>
      </c>
      <c r="B19" s="295">
        <v>41</v>
      </c>
      <c r="C19" s="306" t="s">
        <v>206</v>
      </c>
      <c r="D19" s="292">
        <v>0</v>
      </c>
      <c r="E19" s="260">
        <v>0</v>
      </c>
      <c r="F19" s="289">
        <v>0</v>
      </c>
      <c r="G19" s="289">
        <v>0</v>
      </c>
      <c r="H19" s="289">
        <v>0</v>
      </c>
      <c r="I19" s="204">
        <v>0</v>
      </c>
      <c r="J19" s="290">
        <v>32</v>
      </c>
      <c r="K19" s="201">
        <v>0</v>
      </c>
      <c r="L19" s="238">
        <v>32</v>
      </c>
      <c r="M19" s="234" t="s">
        <v>207</v>
      </c>
    </row>
    <row r="20" spans="1:13" s="285" customFormat="1" x14ac:dyDescent="0.25">
      <c r="A20" s="565"/>
      <c r="B20" s="323">
        <v>45</v>
      </c>
      <c r="C20" s="281" t="s">
        <v>208</v>
      </c>
      <c r="D20" s="261">
        <v>0</v>
      </c>
      <c r="E20" s="210">
        <v>0</v>
      </c>
      <c r="F20" s="211">
        <v>0</v>
      </c>
      <c r="G20" s="211">
        <v>0</v>
      </c>
      <c r="H20" s="211">
        <v>0</v>
      </c>
      <c r="I20" s="212">
        <v>0</v>
      </c>
      <c r="J20" s="283">
        <v>200</v>
      </c>
      <c r="K20" s="209">
        <v>0</v>
      </c>
      <c r="L20" s="238">
        <v>200</v>
      </c>
      <c r="M20" s="234" t="s">
        <v>207</v>
      </c>
    </row>
    <row r="21" spans="1:13" s="285" customFormat="1" x14ac:dyDescent="0.25">
      <c r="A21" s="565"/>
      <c r="B21" s="323">
        <v>47</v>
      </c>
      <c r="C21" s="281" t="s">
        <v>209</v>
      </c>
      <c r="D21" s="261">
        <v>0</v>
      </c>
      <c r="E21" s="210">
        <v>0</v>
      </c>
      <c r="F21" s="211">
        <v>0</v>
      </c>
      <c r="G21" s="211">
        <v>0</v>
      </c>
      <c r="H21" s="211">
        <v>0</v>
      </c>
      <c r="I21" s="212">
        <v>0</v>
      </c>
      <c r="J21" s="283">
        <v>200</v>
      </c>
      <c r="K21" s="209">
        <v>0</v>
      </c>
      <c r="L21" s="238">
        <v>200</v>
      </c>
      <c r="M21" s="234" t="s">
        <v>207</v>
      </c>
    </row>
    <row r="22" spans="1:13" s="285" customFormat="1" x14ac:dyDescent="0.25">
      <c r="A22" s="565"/>
      <c r="B22" s="323">
        <v>49</v>
      </c>
      <c r="C22" s="281" t="s">
        <v>210</v>
      </c>
      <c r="D22" s="261">
        <v>0</v>
      </c>
      <c r="E22" s="210">
        <v>0</v>
      </c>
      <c r="F22" s="211">
        <v>0</v>
      </c>
      <c r="G22" s="211">
        <v>0</v>
      </c>
      <c r="H22" s="211">
        <v>0</v>
      </c>
      <c r="I22" s="212">
        <v>0</v>
      </c>
      <c r="J22" s="283">
        <v>12</v>
      </c>
      <c r="K22" s="209">
        <v>0</v>
      </c>
      <c r="L22" s="238">
        <v>12</v>
      </c>
      <c r="M22" s="234" t="s">
        <v>207</v>
      </c>
    </row>
    <row r="23" spans="1:13" s="285" customFormat="1" x14ac:dyDescent="0.25">
      <c r="A23" s="565"/>
      <c r="B23" s="324">
        <v>653</v>
      </c>
      <c r="C23" t="s">
        <v>211</v>
      </c>
      <c r="D23" s="325">
        <v>0</v>
      </c>
      <c r="E23" s="326">
        <v>0</v>
      </c>
      <c r="F23" s="211">
        <v>0</v>
      </c>
      <c r="G23" s="211">
        <v>0</v>
      </c>
      <c r="H23" s="327">
        <v>0</v>
      </c>
      <c r="I23" s="328">
        <v>0</v>
      </c>
      <c r="J23" s="329">
        <v>49</v>
      </c>
      <c r="K23" s="330">
        <v>0</v>
      </c>
      <c r="L23" s="238">
        <v>49</v>
      </c>
      <c r="M23" s="234" t="s">
        <v>207</v>
      </c>
    </row>
    <row r="24" spans="1:13" s="285" customFormat="1" x14ac:dyDescent="0.25">
      <c r="A24" s="565"/>
      <c r="B24" s="280">
        <v>681</v>
      </c>
      <c r="C24" s="319" t="s">
        <v>212</v>
      </c>
      <c r="D24" s="320">
        <v>0</v>
      </c>
      <c r="E24" s="210">
        <v>0</v>
      </c>
      <c r="F24" s="211">
        <v>0</v>
      </c>
      <c r="G24" s="211">
        <v>0</v>
      </c>
      <c r="H24" s="211">
        <v>0</v>
      </c>
      <c r="I24" s="212">
        <v>0</v>
      </c>
      <c r="J24" s="283">
        <v>30</v>
      </c>
      <c r="K24" s="209">
        <v>0</v>
      </c>
      <c r="L24" s="238">
        <v>30</v>
      </c>
      <c r="M24" s="234" t="s">
        <v>207</v>
      </c>
    </row>
    <row r="25" spans="1:13" s="285" customFormat="1" x14ac:dyDescent="0.25">
      <c r="A25" s="565"/>
      <c r="B25" s="295">
        <v>690</v>
      </c>
      <c r="C25" s="319" t="s">
        <v>213</v>
      </c>
      <c r="D25" s="292">
        <v>0</v>
      </c>
      <c r="E25" s="202">
        <v>0</v>
      </c>
      <c r="F25" s="255">
        <v>0</v>
      </c>
      <c r="G25" s="203">
        <v>0</v>
      </c>
      <c r="H25" s="203">
        <v>30</v>
      </c>
      <c r="I25" s="204">
        <v>30</v>
      </c>
      <c r="J25" s="290">
        <v>0</v>
      </c>
      <c r="K25" s="201">
        <v>0</v>
      </c>
      <c r="L25" s="238">
        <v>60</v>
      </c>
      <c r="M25" s="234" t="s">
        <v>207</v>
      </c>
    </row>
    <row r="26" spans="1:13" s="285" customFormat="1" x14ac:dyDescent="0.25">
      <c r="A26" s="565"/>
      <c r="B26" s="280">
        <v>691</v>
      </c>
      <c r="C26" s="319" t="s">
        <v>214</v>
      </c>
      <c r="D26" s="320">
        <v>0</v>
      </c>
      <c r="E26" s="261">
        <v>0</v>
      </c>
      <c r="F26" s="211">
        <v>0</v>
      </c>
      <c r="G26" s="308">
        <v>0</v>
      </c>
      <c r="H26" s="308">
        <v>20</v>
      </c>
      <c r="I26" s="212">
        <v>20</v>
      </c>
      <c r="J26" s="283">
        <v>0</v>
      </c>
      <c r="K26" s="209">
        <v>0</v>
      </c>
      <c r="L26" s="238">
        <v>40</v>
      </c>
      <c r="M26" s="234" t="s">
        <v>207</v>
      </c>
    </row>
    <row r="27" spans="1:13" s="285" customFormat="1" x14ac:dyDescent="0.25">
      <c r="A27" s="565"/>
      <c r="B27" s="280">
        <v>698</v>
      </c>
      <c r="C27" s="319" t="s">
        <v>215</v>
      </c>
      <c r="D27" s="320">
        <v>0</v>
      </c>
      <c r="E27" s="210">
        <v>0</v>
      </c>
      <c r="F27" s="308">
        <v>0</v>
      </c>
      <c r="G27" s="308">
        <v>0</v>
      </c>
      <c r="H27" s="308">
        <v>0</v>
      </c>
      <c r="I27" s="212">
        <v>0</v>
      </c>
      <c r="J27" s="283">
        <v>35</v>
      </c>
      <c r="K27" s="209">
        <v>0</v>
      </c>
      <c r="L27" s="238">
        <v>35</v>
      </c>
      <c r="M27" s="234" t="s">
        <v>207</v>
      </c>
    </row>
    <row r="28" spans="1:13" s="285" customFormat="1" x14ac:dyDescent="0.25">
      <c r="A28" s="565"/>
      <c r="B28" s="280">
        <v>710</v>
      </c>
      <c r="C28" s="319" t="s">
        <v>216</v>
      </c>
      <c r="D28" s="320">
        <v>0</v>
      </c>
      <c r="E28" s="331">
        <v>0</v>
      </c>
      <c r="F28" s="308">
        <v>0</v>
      </c>
      <c r="G28" s="308">
        <v>0</v>
      </c>
      <c r="H28" s="308">
        <v>0</v>
      </c>
      <c r="I28" s="212">
        <v>0</v>
      </c>
      <c r="J28" s="283">
        <v>15</v>
      </c>
      <c r="K28" s="209">
        <v>0</v>
      </c>
      <c r="L28" s="238">
        <v>15</v>
      </c>
      <c r="M28" s="234" t="s">
        <v>207</v>
      </c>
    </row>
    <row r="29" spans="1:13" s="285" customFormat="1" x14ac:dyDescent="0.25">
      <c r="A29" s="565"/>
      <c r="B29" s="280">
        <v>712</v>
      </c>
      <c r="C29" s="319" t="s">
        <v>217</v>
      </c>
      <c r="D29" s="320">
        <v>0</v>
      </c>
      <c r="E29" s="261">
        <v>0</v>
      </c>
      <c r="F29" s="308">
        <v>0</v>
      </c>
      <c r="G29" s="308">
        <v>0</v>
      </c>
      <c r="H29" s="308">
        <v>0</v>
      </c>
      <c r="I29" s="212">
        <v>0</v>
      </c>
      <c r="J29" s="283">
        <v>30</v>
      </c>
      <c r="K29" s="209">
        <v>0</v>
      </c>
      <c r="L29" s="238">
        <v>30</v>
      </c>
      <c r="M29" s="234" t="s">
        <v>207</v>
      </c>
    </row>
    <row r="30" spans="1:13" s="285" customFormat="1" x14ac:dyDescent="0.25">
      <c r="A30" s="565"/>
      <c r="B30" s="280">
        <v>715</v>
      </c>
      <c r="C30" s="319" t="s">
        <v>218</v>
      </c>
      <c r="D30" s="320">
        <v>0</v>
      </c>
      <c r="E30" s="210">
        <v>0</v>
      </c>
      <c r="F30" s="255">
        <v>0</v>
      </c>
      <c r="G30" s="211">
        <v>0</v>
      </c>
      <c r="H30" s="211">
        <v>0</v>
      </c>
      <c r="I30" s="212">
        <v>0</v>
      </c>
      <c r="J30" s="283">
        <v>30</v>
      </c>
      <c r="K30" s="209">
        <v>0</v>
      </c>
      <c r="L30" s="238">
        <v>30</v>
      </c>
      <c r="M30" s="234" t="s">
        <v>207</v>
      </c>
    </row>
    <row r="31" spans="1:13" s="285" customFormat="1" x14ac:dyDescent="0.25">
      <c r="A31" s="565"/>
      <c r="B31" s="295">
        <v>871</v>
      </c>
      <c r="C31" s="307" t="s">
        <v>219</v>
      </c>
      <c r="D31" s="320">
        <v>0</v>
      </c>
      <c r="E31" s="210">
        <v>0</v>
      </c>
      <c r="F31" s="211">
        <v>0</v>
      </c>
      <c r="G31" s="211">
        <v>0</v>
      </c>
      <c r="H31" s="211">
        <v>0</v>
      </c>
      <c r="I31" s="212">
        <v>0</v>
      </c>
      <c r="J31" s="283">
        <v>150</v>
      </c>
      <c r="K31" s="209">
        <v>0</v>
      </c>
      <c r="L31" s="238">
        <v>150</v>
      </c>
      <c r="M31" s="234" t="s">
        <v>207</v>
      </c>
    </row>
    <row r="32" spans="1:13" s="285" customFormat="1" x14ac:dyDescent="0.25">
      <c r="A32" s="565"/>
      <c r="B32" s="280">
        <v>1000</v>
      </c>
      <c r="C32" s="319" t="s">
        <v>220</v>
      </c>
      <c r="D32" s="320">
        <v>0</v>
      </c>
      <c r="E32" s="210">
        <v>0</v>
      </c>
      <c r="F32" s="211">
        <v>0</v>
      </c>
      <c r="G32" s="211">
        <v>0</v>
      </c>
      <c r="H32" s="211">
        <v>0</v>
      </c>
      <c r="I32" s="212">
        <v>18</v>
      </c>
      <c r="J32" s="283">
        <v>0</v>
      </c>
      <c r="K32" s="209">
        <v>0</v>
      </c>
      <c r="L32" s="238">
        <v>18</v>
      </c>
      <c r="M32" s="234" t="s">
        <v>207</v>
      </c>
    </row>
    <row r="33" spans="1:13" s="285" customFormat="1" x14ac:dyDescent="0.25">
      <c r="A33" s="565"/>
      <c r="B33" s="280">
        <v>2009</v>
      </c>
      <c r="C33" s="291" t="s">
        <v>221</v>
      </c>
      <c r="D33" s="320">
        <v>0</v>
      </c>
      <c r="E33" s="210">
        <v>0</v>
      </c>
      <c r="F33" s="332">
        <v>0</v>
      </c>
      <c r="G33" s="211">
        <v>0</v>
      </c>
      <c r="H33" s="211">
        <v>0</v>
      </c>
      <c r="I33" s="212">
        <v>0</v>
      </c>
      <c r="J33" s="283">
        <v>110</v>
      </c>
      <c r="K33" s="209">
        <v>0</v>
      </c>
      <c r="L33" s="238">
        <v>110</v>
      </c>
      <c r="M33" s="234" t="s">
        <v>207</v>
      </c>
    </row>
    <row r="34" spans="1:13" s="285" customFormat="1" x14ac:dyDescent="0.25">
      <c r="A34" s="565"/>
      <c r="B34" s="280">
        <v>6102</v>
      </c>
      <c r="C34" s="319" t="s">
        <v>222</v>
      </c>
      <c r="D34" s="320">
        <v>0</v>
      </c>
      <c r="E34" s="210">
        <v>0</v>
      </c>
      <c r="F34" s="332">
        <v>0</v>
      </c>
      <c r="G34" s="308">
        <v>0</v>
      </c>
      <c r="H34" s="308">
        <v>0</v>
      </c>
      <c r="I34" s="212">
        <v>0</v>
      </c>
      <c r="J34" s="283">
        <v>18</v>
      </c>
      <c r="K34" s="209">
        <v>0</v>
      </c>
      <c r="L34" s="238">
        <v>18</v>
      </c>
      <c r="M34" s="234" t="s">
        <v>207</v>
      </c>
    </row>
    <row r="35" spans="1:13" s="285" customFormat="1" x14ac:dyDescent="0.25">
      <c r="A35" s="565"/>
      <c r="B35" s="239">
        <v>6109</v>
      </c>
      <c r="C35" s="333" t="s">
        <v>223</v>
      </c>
      <c r="D35" s="320">
        <v>0</v>
      </c>
      <c r="E35" s="210">
        <v>0</v>
      </c>
      <c r="F35" s="332">
        <v>0</v>
      </c>
      <c r="G35" s="308">
        <v>0</v>
      </c>
      <c r="H35" s="308">
        <v>0</v>
      </c>
      <c r="I35" s="212">
        <v>0</v>
      </c>
      <c r="J35" s="283">
        <v>10</v>
      </c>
      <c r="K35" s="209">
        <v>0</v>
      </c>
      <c r="L35" s="238">
        <v>10</v>
      </c>
      <c r="M35" s="234" t="s">
        <v>207</v>
      </c>
    </row>
    <row r="36" spans="1:13" s="285" customFormat="1" x14ac:dyDescent="0.25">
      <c r="A36" s="565"/>
      <c r="B36" s="280">
        <v>6182</v>
      </c>
      <c r="C36" s="319" t="s">
        <v>224</v>
      </c>
      <c r="D36" s="320">
        <v>0</v>
      </c>
      <c r="E36" s="210">
        <v>0</v>
      </c>
      <c r="F36" s="308">
        <v>0</v>
      </c>
      <c r="G36" s="308">
        <v>0</v>
      </c>
      <c r="H36" s="308">
        <v>0</v>
      </c>
      <c r="I36" s="212">
        <v>0</v>
      </c>
      <c r="J36" s="283">
        <v>12</v>
      </c>
      <c r="K36" s="209">
        <v>0</v>
      </c>
      <c r="L36" s="238">
        <v>12</v>
      </c>
      <c r="M36" s="234" t="s">
        <v>207</v>
      </c>
    </row>
    <row r="37" spans="1:13" s="285" customFormat="1" x14ac:dyDescent="0.25">
      <c r="A37" s="565"/>
      <c r="B37" s="280">
        <v>6185</v>
      </c>
      <c r="C37" s="319" t="s">
        <v>225</v>
      </c>
      <c r="D37" s="320">
        <v>0</v>
      </c>
      <c r="E37" s="210">
        <v>0</v>
      </c>
      <c r="F37" s="308">
        <v>0</v>
      </c>
      <c r="G37" s="308">
        <v>0</v>
      </c>
      <c r="H37" s="308">
        <v>0</v>
      </c>
      <c r="I37" s="212">
        <v>39</v>
      </c>
      <c r="J37" s="283">
        <v>0</v>
      </c>
      <c r="K37" s="209">
        <v>0</v>
      </c>
      <c r="L37" s="238">
        <v>39</v>
      </c>
      <c r="M37" s="234" t="s">
        <v>207</v>
      </c>
    </row>
    <row r="38" spans="1:13" s="285" customFormat="1" x14ac:dyDescent="0.25">
      <c r="A38" s="565"/>
      <c r="B38" s="280">
        <v>6195</v>
      </c>
      <c r="C38" s="319" t="s">
        <v>226</v>
      </c>
      <c r="D38" s="320">
        <v>0</v>
      </c>
      <c r="E38" s="261">
        <v>0</v>
      </c>
      <c r="F38" s="308">
        <v>0</v>
      </c>
      <c r="G38" s="211">
        <v>0</v>
      </c>
      <c r="H38" s="211">
        <v>0</v>
      </c>
      <c r="I38" s="212">
        <v>0</v>
      </c>
      <c r="J38" s="283">
        <v>70</v>
      </c>
      <c r="K38" s="209">
        <v>0</v>
      </c>
      <c r="L38" s="238">
        <v>70</v>
      </c>
      <c r="M38" s="234" t="s">
        <v>207</v>
      </c>
    </row>
    <row r="39" spans="1:13" s="285" customFormat="1" x14ac:dyDescent="0.25">
      <c r="A39" s="565"/>
      <c r="B39" s="280">
        <v>6117</v>
      </c>
      <c r="C39" s="99" t="s">
        <v>227</v>
      </c>
      <c r="D39" s="100">
        <v>0</v>
      </c>
      <c r="E39" s="85">
        <v>0</v>
      </c>
      <c r="F39" s="86">
        <v>0</v>
      </c>
      <c r="G39" s="86">
        <v>0</v>
      </c>
      <c r="H39" s="86">
        <v>0</v>
      </c>
      <c r="I39" s="87">
        <v>0</v>
      </c>
      <c r="J39" s="101">
        <v>22</v>
      </c>
      <c r="K39" s="88">
        <v>0</v>
      </c>
      <c r="L39" s="238">
        <v>22</v>
      </c>
      <c r="M39" s="234" t="s">
        <v>207</v>
      </c>
    </row>
    <row r="40" spans="1:13" s="285" customFormat="1" x14ac:dyDescent="0.25">
      <c r="A40" s="565"/>
      <c r="B40" s="334">
        <v>179720</v>
      </c>
      <c r="C40" s="335" t="s">
        <v>228</v>
      </c>
      <c r="D40" s="320">
        <v>0</v>
      </c>
      <c r="E40" s="210">
        <v>0</v>
      </c>
      <c r="F40" s="211">
        <v>0</v>
      </c>
      <c r="G40" s="211">
        <v>0</v>
      </c>
      <c r="H40" s="211">
        <v>0</v>
      </c>
      <c r="I40" s="212">
        <v>0</v>
      </c>
      <c r="J40" s="283">
        <v>50</v>
      </c>
      <c r="K40" s="209">
        <v>0</v>
      </c>
      <c r="L40" s="238">
        <v>50</v>
      </c>
      <c r="M40" s="234" t="s">
        <v>207</v>
      </c>
    </row>
    <row r="41" spans="1:13" s="285" customFormat="1" ht="13" x14ac:dyDescent="0.25">
      <c r="A41" s="299"/>
      <c r="B41" s="300"/>
      <c r="C41" s="321" t="s">
        <v>115</v>
      </c>
      <c r="D41" s="242">
        <v>0</v>
      </c>
      <c r="E41" s="226">
        <v>0</v>
      </c>
      <c r="F41" s="227">
        <v>0</v>
      </c>
      <c r="G41" s="227">
        <v>0</v>
      </c>
      <c r="H41" s="227">
        <v>50</v>
      </c>
      <c r="I41" s="228">
        <v>107</v>
      </c>
      <c r="J41" s="322">
        <v>1075</v>
      </c>
      <c r="K41" s="225">
        <v>0</v>
      </c>
      <c r="L41" s="225">
        <v>1232</v>
      </c>
      <c r="M41" s="284"/>
    </row>
    <row r="42" spans="1:13" s="285" customFormat="1" x14ac:dyDescent="0.25">
      <c r="A42" s="564" t="s">
        <v>229</v>
      </c>
      <c r="B42" s="239">
        <v>6094</v>
      </c>
      <c r="C42" s="291" t="s">
        <v>230</v>
      </c>
      <c r="D42" s="320">
        <v>0</v>
      </c>
      <c r="E42" s="336">
        <v>0</v>
      </c>
      <c r="F42" s="293">
        <v>0</v>
      </c>
      <c r="G42" s="293">
        <v>6</v>
      </c>
      <c r="H42" s="293">
        <v>0</v>
      </c>
      <c r="I42" s="294">
        <v>0</v>
      </c>
      <c r="J42" s="309">
        <v>0</v>
      </c>
      <c r="K42" s="238">
        <v>0</v>
      </c>
      <c r="L42" s="201">
        <v>6</v>
      </c>
      <c r="M42" s="234" t="s">
        <v>231</v>
      </c>
    </row>
    <row r="43" spans="1:13" s="285" customFormat="1" x14ac:dyDescent="0.25">
      <c r="A43" s="565"/>
      <c r="B43" s="280">
        <v>6145</v>
      </c>
      <c r="C43" s="337" t="s">
        <v>232</v>
      </c>
      <c r="D43" s="260">
        <v>0</v>
      </c>
      <c r="E43" s="202">
        <v>0</v>
      </c>
      <c r="F43" s="203">
        <v>0</v>
      </c>
      <c r="G43" s="203">
        <v>21</v>
      </c>
      <c r="H43" s="203">
        <v>21</v>
      </c>
      <c r="I43" s="204">
        <v>0</v>
      </c>
      <c r="J43" s="290">
        <v>0</v>
      </c>
      <c r="K43" s="201">
        <v>0</v>
      </c>
      <c r="L43" s="209">
        <v>42</v>
      </c>
      <c r="M43" s="234" t="s">
        <v>231</v>
      </c>
    </row>
    <row r="44" spans="1:13" s="285" customFormat="1" x14ac:dyDescent="0.25">
      <c r="A44" s="565"/>
      <c r="B44" s="280">
        <v>6211</v>
      </c>
      <c r="C44" s="281" t="s">
        <v>233</v>
      </c>
      <c r="D44" s="261">
        <v>0</v>
      </c>
      <c r="E44" s="282">
        <v>9</v>
      </c>
      <c r="F44" s="211">
        <v>0</v>
      </c>
      <c r="G44" s="211">
        <v>0</v>
      </c>
      <c r="H44" s="211">
        <v>0</v>
      </c>
      <c r="I44" s="212">
        <v>0</v>
      </c>
      <c r="J44" s="283">
        <v>0</v>
      </c>
      <c r="K44" s="209">
        <v>0</v>
      </c>
      <c r="L44" s="209">
        <v>9</v>
      </c>
      <c r="M44" s="234" t="s">
        <v>231</v>
      </c>
    </row>
    <row r="45" spans="1:13" s="285" customFormat="1" x14ac:dyDescent="0.25">
      <c r="A45" s="565"/>
      <c r="B45" s="280">
        <v>6225</v>
      </c>
      <c r="C45" s="281" t="s">
        <v>234</v>
      </c>
      <c r="D45" s="261">
        <v>0</v>
      </c>
      <c r="E45" s="210">
        <v>0</v>
      </c>
      <c r="F45" s="211">
        <v>7</v>
      </c>
      <c r="G45" s="211">
        <v>0</v>
      </c>
      <c r="H45" s="223">
        <v>0</v>
      </c>
      <c r="I45" s="212">
        <v>0</v>
      </c>
      <c r="J45" s="283">
        <v>0</v>
      </c>
      <c r="K45" s="209">
        <v>0</v>
      </c>
      <c r="L45" s="209">
        <v>7</v>
      </c>
      <c r="M45" s="234" t="s">
        <v>231</v>
      </c>
    </row>
    <row r="46" spans="1:13" s="285" customFormat="1" x14ac:dyDescent="0.25">
      <c r="A46" s="565"/>
      <c r="B46" s="280">
        <v>6226</v>
      </c>
      <c r="C46" s="281" t="s">
        <v>235</v>
      </c>
      <c r="D46" s="261">
        <v>0</v>
      </c>
      <c r="E46" s="210">
        <v>0</v>
      </c>
      <c r="F46" s="211">
        <v>8</v>
      </c>
      <c r="G46" s="211">
        <v>0</v>
      </c>
      <c r="H46" s="223">
        <v>0</v>
      </c>
      <c r="I46" s="212">
        <v>0</v>
      </c>
      <c r="J46" s="283">
        <v>0</v>
      </c>
      <c r="K46" s="209">
        <v>0</v>
      </c>
      <c r="L46" s="209">
        <v>8</v>
      </c>
      <c r="M46" s="234" t="s">
        <v>231</v>
      </c>
    </row>
    <row r="47" spans="1:13" s="285" customFormat="1" x14ac:dyDescent="0.25">
      <c r="A47" s="565"/>
      <c r="B47" s="295">
        <v>6231</v>
      </c>
      <c r="C47" s="281" t="s">
        <v>236</v>
      </c>
      <c r="D47" s="260">
        <v>0</v>
      </c>
      <c r="E47" s="260">
        <v>0</v>
      </c>
      <c r="F47" s="288">
        <v>0</v>
      </c>
      <c r="G47" s="289">
        <v>6</v>
      </c>
      <c r="H47" s="289">
        <v>0</v>
      </c>
      <c r="I47" s="204">
        <v>0</v>
      </c>
      <c r="J47" s="290">
        <v>0</v>
      </c>
      <c r="K47" s="201">
        <v>0</v>
      </c>
      <c r="L47" s="209">
        <v>6</v>
      </c>
      <c r="M47" s="234" t="s">
        <v>231</v>
      </c>
    </row>
    <row r="48" spans="1:13" s="285" customFormat="1" x14ac:dyDescent="0.25">
      <c r="A48" s="565"/>
      <c r="B48" s="295">
        <v>6232</v>
      </c>
      <c r="C48" s="281" t="s">
        <v>237</v>
      </c>
      <c r="D48" s="260">
        <v>0</v>
      </c>
      <c r="E48" s="260">
        <v>0</v>
      </c>
      <c r="F48" s="288">
        <v>11</v>
      </c>
      <c r="G48" s="289">
        <v>0</v>
      </c>
      <c r="H48" s="289">
        <v>0</v>
      </c>
      <c r="I48" s="204">
        <v>0</v>
      </c>
      <c r="J48" s="290">
        <v>0</v>
      </c>
      <c r="K48" s="201">
        <v>0</v>
      </c>
      <c r="L48" s="209">
        <v>11</v>
      </c>
      <c r="M48" s="234" t="s">
        <v>231</v>
      </c>
    </row>
    <row r="49" spans="1:13" s="285" customFormat="1" x14ac:dyDescent="0.25">
      <c r="A49" s="565"/>
      <c r="B49" s="239">
        <v>7001</v>
      </c>
      <c r="C49" s="281" t="s">
        <v>238</v>
      </c>
      <c r="D49" s="315">
        <v>0</v>
      </c>
      <c r="E49" s="316">
        <v>28</v>
      </c>
      <c r="F49" s="239">
        <v>0</v>
      </c>
      <c r="G49" s="239">
        <v>0</v>
      </c>
      <c r="H49" s="239">
        <v>0</v>
      </c>
      <c r="I49" s="317">
        <v>0</v>
      </c>
      <c r="J49" s="318">
        <v>0</v>
      </c>
      <c r="K49" s="229">
        <v>0</v>
      </c>
      <c r="L49" s="209">
        <v>28</v>
      </c>
      <c r="M49" s="234" t="s">
        <v>231</v>
      </c>
    </row>
    <row r="50" spans="1:13" s="285" customFormat="1" x14ac:dyDescent="0.25">
      <c r="A50" s="565"/>
      <c r="B50" s="338">
        <v>6234</v>
      </c>
      <c r="C50" s="339" t="s">
        <v>239</v>
      </c>
      <c r="D50" s="315">
        <v>0</v>
      </c>
      <c r="E50" s="316">
        <v>6</v>
      </c>
      <c r="F50" s="239">
        <v>0</v>
      </c>
      <c r="G50" s="239">
        <v>0</v>
      </c>
      <c r="H50" s="239">
        <v>0</v>
      </c>
      <c r="I50" s="317">
        <v>0</v>
      </c>
      <c r="J50" s="318">
        <v>0</v>
      </c>
      <c r="K50" s="229">
        <v>0</v>
      </c>
      <c r="L50" s="229">
        <v>6</v>
      </c>
      <c r="M50" s="234" t="s">
        <v>231</v>
      </c>
    </row>
    <row r="51" spans="1:13" s="285" customFormat="1" x14ac:dyDescent="0.25">
      <c r="A51" s="565"/>
      <c r="B51" s="239">
        <v>7024</v>
      </c>
      <c r="C51" s="340" t="s">
        <v>240</v>
      </c>
      <c r="D51" s="320">
        <v>0</v>
      </c>
      <c r="E51" s="336">
        <v>0</v>
      </c>
      <c r="F51" s="293">
        <v>0</v>
      </c>
      <c r="G51" s="293">
        <v>13</v>
      </c>
      <c r="H51" s="293">
        <v>0</v>
      </c>
      <c r="I51" s="294">
        <v>0</v>
      </c>
      <c r="J51" s="309">
        <v>0</v>
      </c>
      <c r="K51" s="238">
        <v>0</v>
      </c>
      <c r="L51" s="201">
        <v>13</v>
      </c>
      <c r="M51" s="234" t="s">
        <v>231</v>
      </c>
    </row>
    <row r="52" spans="1:13" s="285" customFormat="1" x14ac:dyDescent="0.25">
      <c r="A52" s="565"/>
      <c r="B52" s="239">
        <v>7025</v>
      </c>
      <c r="C52" s="340" t="s">
        <v>241</v>
      </c>
      <c r="D52" s="320">
        <v>0</v>
      </c>
      <c r="E52" s="336">
        <v>0</v>
      </c>
      <c r="F52" s="293">
        <v>0</v>
      </c>
      <c r="G52" s="293">
        <v>15</v>
      </c>
      <c r="H52" s="293">
        <v>0</v>
      </c>
      <c r="I52" s="294">
        <v>0</v>
      </c>
      <c r="J52" s="309">
        <v>0</v>
      </c>
      <c r="K52" s="238">
        <v>0</v>
      </c>
      <c r="L52" s="201">
        <v>15</v>
      </c>
      <c r="M52" s="234" t="s">
        <v>231</v>
      </c>
    </row>
    <row r="53" spans="1:13" s="285" customFormat="1" x14ac:dyDescent="0.25">
      <c r="A53" s="565"/>
      <c r="B53" s="239">
        <v>7026</v>
      </c>
      <c r="C53" s="340" t="s">
        <v>242</v>
      </c>
      <c r="D53" s="320">
        <v>0</v>
      </c>
      <c r="E53" s="336">
        <v>0</v>
      </c>
      <c r="F53" s="293">
        <v>0</v>
      </c>
      <c r="G53" s="293">
        <v>6</v>
      </c>
      <c r="H53" s="293">
        <v>0</v>
      </c>
      <c r="I53" s="294">
        <v>0</v>
      </c>
      <c r="J53" s="309">
        <v>0</v>
      </c>
      <c r="K53" s="238">
        <v>0</v>
      </c>
      <c r="L53" s="201">
        <v>6</v>
      </c>
      <c r="M53" s="234" t="s">
        <v>231</v>
      </c>
    </row>
    <row r="54" spans="1:13" s="285" customFormat="1" x14ac:dyDescent="0.25">
      <c r="A54" s="565"/>
      <c r="B54" s="239">
        <v>7027</v>
      </c>
      <c r="C54" s="340" t="s">
        <v>243</v>
      </c>
      <c r="D54" s="320">
        <v>0</v>
      </c>
      <c r="E54" s="336">
        <v>0</v>
      </c>
      <c r="F54" s="293">
        <v>0</v>
      </c>
      <c r="G54" s="293">
        <v>6</v>
      </c>
      <c r="H54" s="293">
        <v>0</v>
      </c>
      <c r="I54" s="294">
        <v>0</v>
      </c>
      <c r="J54" s="309">
        <v>0</v>
      </c>
      <c r="K54" s="238">
        <v>0</v>
      </c>
      <c r="L54" s="201">
        <v>6</v>
      </c>
      <c r="M54" s="234" t="s">
        <v>231</v>
      </c>
    </row>
    <row r="55" spans="1:13" s="285" customFormat="1" x14ac:dyDescent="0.25">
      <c r="A55" s="565"/>
      <c r="B55" s="239">
        <v>7028</v>
      </c>
      <c r="C55" s="340" t="s">
        <v>244</v>
      </c>
      <c r="D55" s="320">
        <v>0</v>
      </c>
      <c r="E55" s="336">
        <v>0</v>
      </c>
      <c r="F55" s="293">
        <v>0</v>
      </c>
      <c r="G55" s="293">
        <v>6</v>
      </c>
      <c r="H55" s="293">
        <v>0</v>
      </c>
      <c r="I55" s="294">
        <v>0</v>
      </c>
      <c r="J55" s="309">
        <v>0</v>
      </c>
      <c r="K55" s="238">
        <v>0</v>
      </c>
      <c r="L55" s="201">
        <v>6</v>
      </c>
      <c r="M55" s="234" t="s">
        <v>231</v>
      </c>
    </row>
    <row r="56" spans="1:13" s="285" customFormat="1" x14ac:dyDescent="0.25">
      <c r="A56" s="565"/>
      <c r="B56" s="341">
        <v>7029</v>
      </c>
      <c r="C56" s="342" t="s">
        <v>245</v>
      </c>
      <c r="D56" s="315">
        <v>0</v>
      </c>
      <c r="E56" s="316">
        <v>0</v>
      </c>
      <c r="F56" s="239">
        <v>0</v>
      </c>
      <c r="G56" s="239">
        <v>13</v>
      </c>
      <c r="H56" s="239">
        <v>12</v>
      </c>
      <c r="I56" s="317">
        <v>0</v>
      </c>
      <c r="J56" s="318">
        <v>0</v>
      </c>
      <c r="K56" s="229">
        <v>0</v>
      </c>
      <c r="L56" s="229">
        <v>25</v>
      </c>
      <c r="M56" s="234" t="s">
        <v>231</v>
      </c>
    </row>
    <row r="57" spans="1:13" s="285" customFormat="1" x14ac:dyDescent="0.25">
      <c r="A57" s="565"/>
      <c r="B57" s="341">
        <v>7030</v>
      </c>
      <c r="C57" s="342" t="s">
        <v>246</v>
      </c>
      <c r="D57" s="315">
        <v>0</v>
      </c>
      <c r="E57" s="316">
        <v>0</v>
      </c>
      <c r="F57" s="239">
        <v>0</v>
      </c>
      <c r="G57" s="239">
        <v>14</v>
      </c>
      <c r="H57" s="239">
        <v>14</v>
      </c>
      <c r="I57" s="317">
        <v>0</v>
      </c>
      <c r="J57" s="318">
        <v>0</v>
      </c>
      <c r="K57" s="229">
        <v>0</v>
      </c>
      <c r="L57" s="229">
        <v>28</v>
      </c>
      <c r="M57" s="234" t="s">
        <v>231</v>
      </c>
    </row>
    <row r="58" spans="1:13" s="285" customFormat="1" x14ac:dyDescent="0.25">
      <c r="A58" s="566"/>
      <c r="B58" s="341">
        <v>7031</v>
      </c>
      <c r="C58" s="342" t="s">
        <v>247</v>
      </c>
      <c r="D58" s="315">
        <v>0</v>
      </c>
      <c r="E58" s="316">
        <v>0</v>
      </c>
      <c r="F58" s="239">
        <v>0</v>
      </c>
      <c r="G58" s="239">
        <v>13</v>
      </c>
      <c r="H58" s="239">
        <v>13</v>
      </c>
      <c r="I58" s="317">
        <v>0</v>
      </c>
      <c r="J58" s="318">
        <v>0</v>
      </c>
      <c r="K58" s="229">
        <v>0</v>
      </c>
      <c r="L58" s="229">
        <v>26</v>
      </c>
      <c r="M58" s="234" t="s">
        <v>231</v>
      </c>
    </row>
    <row r="59" spans="1:13" s="285" customFormat="1" ht="13" x14ac:dyDescent="0.25">
      <c r="A59" s="299"/>
      <c r="B59" s="300"/>
      <c r="C59" s="321" t="s">
        <v>115</v>
      </c>
      <c r="D59" s="242">
        <v>0</v>
      </c>
      <c r="E59" s="226">
        <v>43</v>
      </c>
      <c r="F59" s="227">
        <v>26</v>
      </c>
      <c r="G59" s="227">
        <v>119</v>
      </c>
      <c r="H59" s="227">
        <v>60</v>
      </c>
      <c r="I59" s="228">
        <v>0</v>
      </c>
      <c r="J59" s="322">
        <v>0</v>
      </c>
      <c r="K59" s="225">
        <v>0</v>
      </c>
      <c r="L59" s="225">
        <v>248</v>
      </c>
      <c r="M59" s="284"/>
    </row>
    <row r="60" spans="1:13" s="285" customFormat="1" x14ac:dyDescent="0.25">
      <c r="A60" s="562" t="s">
        <v>248</v>
      </c>
      <c r="B60" s="239">
        <v>52</v>
      </c>
      <c r="C60" s="291" t="s">
        <v>249</v>
      </c>
      <c r="D60" s="320">
        <v>0</v>
      </c>
      <c r="E60" s="210">
        <v>0</v>
      </c>
      <c r="F60" s="211">
        <v>0</v>
      </c>
      <c r="G60" s="211">
        <v>0</v>
      </c>
      <c r="H60" s="211">
        <v>0</v>
      </c>
      <c r="I60" s="212">
        <v>0</v>
      </c>
      <c r="J60" s="283">
        <v>0</v>
      </c>
      <c r="K60" s="209">
        <v>6</v>
      </c>
      <c r="L60" s="209">
        <v>6</v>
      </c>
      <c r="M60" s="284" t="s">
        <v>250</v>
      </c>
    </row>
    <row r="61" spans="1:13" s="285" customFormat="1" x14ac:dyDescent="0.25">
      <c r="A61" s="563"/>
      <c r="B61" s="239">
        <v>95</v>
      </c>
      <c r="C61" s="291" t="s">
        <v>251</v>
      </c>
      <c r="D61" s="320">
        <v>0</v>
      </c>
      <c r="E61" s="210">
        <v>0</v>
      </c>
      <c r="F61" s="211">
        <v>0</v>
      </c>
      <c r="G61" s="211">
        <v>0</v>
      </c>
      <c r="H61" s="211">
        <v>0</v>
      </c>
      <c r="I61" s="212">
        <v>0</v>
      </c>
      <c r="J61" s="283">
        <v>0</v>
      </c>
      <c r="K61" s="209">
        <v>23</v>
      </c>
      <c r="L61" s="209">
        <v>23</v>
      </c>
      <c r="M61" s="284" t="s">
        <v>250</v>
      </c>
    </row>
    <row r="62" spans="1:13" s="285" customFormat="1" x14ac:dyDescent="0.25">
      <c r="A62" s="563"/>
      <c r="B62" s="223">
        <v>122</v>
      </c>
      <c r="C62" s="291" t="s">
        <v>252</v>
      </c>
      <c r="D62" s="320">
        <v>0</v>
      </c>
      <c r="E62" s="210">
        <v>0</v>
      </c>
      <c r="F62" s="211">
        <v>0</v>
      </c>
      <c r="G62" s="211">
        <v>0</v>
      </c>
      <c r="H62" s="211">
        <v>0</v>
      </c>
      <c r="I62" s="212">
        <v>0</v>
      </c>
      <c r="J62" s="283">
        <v>8</v>
      </c>
      <c r="K62" s="209">
        <v>0</v>
      </c>
      <c r="L62" s="209">
        <v>8</v>
      </c>
      <c r="M62" s="284" t="s">
        <v>250</v>
      </c>
    </row>
    <row r="63" spans="1:13" s="285" customFormat="1" x14ac:dyDescent="0.25">
      <c r="A63" s="563"/>
      <c r="B63" s="239">
        <v>164</v>
      </c>
      <c r="C63" s="291" t="s">
        <v>253</v>
      </c>
      <c r="D63" s="320">
        <v>0</v>
      </c>
      <c r="E63" s="210">
        <v>0</v>
      </c>
      <c r="F63" s="211">
        <v>0</v>
      </c>
      <c r="G63" s="211">
        <v>0</v>
      </c>
      <c r="H63" s="211">
        <v>0</v>
      </c>
      <c r="I63" s="212">
        <v>0</v>
      </c>
      <c r="J63" s="283">
        <v>0</v>
      </c>
      <c r="K63" s="209">
        <v>0</v>
      </c>
      <c r="L63" s="209">
        <v>0</v>
      </c>
      <c r="M63" s="284" t="s">
        <v>250</v>
      </c>
    </row>
    <row r="64" spans="1:13" s="285" customFormat="1" x14ac:dyDescent="0.25">
      <c r="A64" s="563"/>
      <c r="B64" s="239">
        <v>717</v>
      </c>
      <c r="C64" s="319" t="s">
        <v>254</v>
      </c>
      <c r="D64" s="320">
        <v>0</v>
      </c>
      <c r="E64" s="210">
        <v>0</v>
      </c>
      <c r="F64" s="211">
        <v>0</v>
      </c>
      <c r="G64" s="211">
        <v>0</v>
      </c>
      <c r="H64" s="211">
        <v>0</v>
      </c>
      <c r="I64" s="212">
        <v>0</v>
      </c>
      <c r="J64" s="283">
        <v>0</v>
      </c>
      <c r="K64" s="209">
        <v>25</v>
      </c>
      <c r="L64" s="209">
        <v>25</v>
      </c>
      <c r="M64" s="234" t="s">
        <v>250</v>
      </c>
    </row>
    <row r="65" spans="1:13" s="285" customFormat="1" x14ac:dyDescent="0.25">
      <c r="A65" s="563"/>
      <c r="B65" s="239">
        <v>853</v>
      </c>
      <c r="C65" s="291" t="s">
        <v>255</v>
      </c>
      <c r="D65" s="320">
        <v>0</v>
      </c>
      <c r="E65" s="210">
        <v>0</v>
      </c>
      <c r="F65" s="211">
        <v>0</v>
      </c>
      <c r="G65" s="211">
        <v>0</v>
      </c>
      <c r="H65" s="211">
        <v>0</v>
      </c>
      <c r="I65" s="212">
        <v>0</v>
      </c>
      <c r="J65" s="283">
        <v>0</v>
      </c>
      <c r="K65" s="209">
        <v>75</v>
      </c>
      <c r="L65" s="209">
        <v>75</v>
      </c>
      <c r="M65" s="284" t="s">
        <v>250</v>
      </c>
    </row>
    <row r="66" spans="1:13" s="285" customFormat="1" x14ac:dyDescent="0.25">
      <c r="A66" s="563"/>
      <c r="B66" s="239">
        <v>861</v>
      </c>
      <c r="C66" s="319" t="s">
        <v>256</v>
      </c>
      <c r="D66" s="320">
        <v>0</v>
      </c>
      <c r="E66" s="210">
        <v>0</v>
      </c>
      <c r="F66" s="211">
        <v>0</v>
      </c>
      <c r="G66" s="211">
        <v>0</v>
      </c>
      <c r="H66" s="211">
        <v>0</v>
      </c>
      <c r="I66" s="212">
        <v>0</v>
      </c>
      <c r="J66" s="283">
        <v>0</v>
      </c>
      <c r="K66" s="209">
        <v>113</v>
      </c>
      <c r="L66" s="209">
        <v>113</v>
      </c>
      <c r="M66" s="284" t="s">
        <v>250</v>
      </c>
    </row>
    <row r="67" spans="1:13" s="285" customFormat="1" ht="14" x14ac:dyDescent="0.25">
      <c r="A67" s="563"/>
      <c r="B67" s="223">
        <v>84</v>
      </c>
      <c r="C67" s="291" t="s">
        <v>257</v>
      </c>
      <c r="D67" s="343">
        <v>0</v>
      </c>
      <c r="E67" s="344">
        <v>0</v>
      </c>
      <c r="F67" s="211">
        <v>0</v>
      </c>
      <c r="G67" s="239">
        <v>0</v>
      </c>
      <c r="H67" s="239">
        <v>0</v>
      </c>
      <c r="I67" s="212">
        <v>0</v>
      </c>
      <c r="J67" s="283">
        <v>0</v>
      </c>
      <c r="K67" s="209">
        <v>6</v>
      </c>
      <c r="L67" s="209">
        <v>6</v>
      </c>
      <c r="M67" s="284" t="s">
        <v>250</v>
      </c>
    </row>
    <row r="68" spans="1:13" customFormat="1" x14ac:dyDescent="0.25">
      <c r="A68" s="563"/>
      <c r="B68" s="223">
        <v>86</v>
      </c>
      <c r="C68" s="291" t="s">
        <v>258</v>
      </c>
      <c r="D68" s="287">
        <v>0</v>
      </c>
      <c r="E68" s="282">
        <v>0</v>
      </c>
      <c r="F68" s="97">
        <v>0</v>
      </c>
      <c r="G68" s="97">
        <v>0</v>
      </c>
      <c r="H68" s="97">
        <v>0</v>
      </c>
      <c r="I68" s="345">
        <v>0</v>
      </c>
      <c r="J68" s="346">
        <v>0</v>
      </c>
      <c r="K68" s="347">
        <v>6</v>
      </c>
      <c r="L68" s="209">
        <v>6</v>
      </c>
      <c r="M68" s="284" t="s">
        <v>250</v>
      </c>
    </row>
    <row r="69" spans="1:13" customFormat="1" x14ac:dyDescent="0.25">
      <c r="A69" s="563"/>
      <c r="B69" s="223">
        <v>103</v>
      </c>
      <c r="C69" s="291" t="s">
        <v>259</v>
      </c>
      <c r="D69" s="348">
        <v>0</v>
      </c>
      <c r="E69" s="344">
        <v>0</v>
      </c>
      <c r="F69" s="97">
        <v>0</v>
      </c>
      <c r="G69" s="97">
        <v>0</v>
      </c>
      <c r="H69" s="97">
        <v>0</v>
      </c>
      <c r="I69" s="345">
        <v>0</v>
      </c>
      <c r="J69" s="346">
        <v>0</v>
      </c>
      <c r="K69" s="347">
        <v>6</v>
      </c>
      <c r="L69" s="209">
        <v>6</v>
      </c>
      <c r="M69" s="284" t="s">
        <v>250</v>
      </c>
    </row>
    <row r="70" spans="1:13" customFormat="1" x14ac:dyDescent="0.25">
      <c r="A70" s="563"/>
      <c r="B70" s="223">
        <v>670</v>
      </c>
      <c r="C70" s="291" t="s">
        <v>260</v>
      </c>
      <c r="D70" s="348">
        <v>0</v>
      </c>
      <c r="E70" s="344">
        <v>0</v>
      </c>
      <c r="F70" s="97">
        <v>0</v>
      </c>
      <c r="G70" s="97">
        <v>0</v>
      </c>
      <c r="H70" s="97">
        <v>0</v>
      </c>
      <c r="I70" s="345">
        <v>0</v>
      </c>
      <c r="J70" s="346">
        <v>0</v>
      </c>
      <c r="K70" s="347">
        <v>6</v>
      </c>
      <c r="L70" s="209">
        <v>6</v>
      </c>
      <c r="M70" s="284" t="s">
        <v>250</v>
      </c>
    </row>
    <row r="71" spans="1:13" customFormat="1" x14ac:dyDescent="0.25">
      <c r="A71" s="563"/>
      <c r="B71" s="223">
        <v>165</v>
      </c>
      <c r="C71" s="291" t="s">
        <v>261</v>
      </c>
      <c r="D71" s="348">
        <v>0</v>
      </c>
      <c r="E71" s="282">
        <v>0</v>
      </c>
      <c r="F71" s="97">
        <v>0</v>
      </c>
      <c r="G71" s="97">
        <v>0</v>
      </c>
      <c r="H71" s="97">
        <v>0</v>
      </c>
      <c r="I71" s="345">
        <v>0</v>
      </c>
      <c r="J71" s="346">
        <v>0</v>
      </c>
      <c r="K71" s="347">
        <v>6</v>
      </c>
      <c r="L71" s="209">
        <v>6</v>
      </c>
      <c r="M71" s="284" t="s">
        <v>250</v>
      </c>
    </row>
    <row r="72" spans="1:13" customFormat="1" x14ac:dyDescent="0.25">
      <c r="A72" s="563"/>
      <c r="B72" s="223">
        <v>931</v>
      </c>
      <c r="C72" s="291" t="s">
        <v>262</v>
      </c>
      <c r="D72" s="348">
        <v>0</v>
      </c>
      <c r="E72" s="344">
        <v>0</v>
      </c>
      <c r="F72" s="97">
        <v>0</v>
      </c>
      <c r="G72" s="97">
        <v>0</v>
      </c>
      <c r="H72" s="97">
        <v>0</v>
      </c>
      <c r="I72" s="345">
        <v>0</v>
      </c>
      <c r="J72" s="346">
        <v>0</v>
      </c>
      <c r="K72" s="347">
        <v>6</v>
      </c>
      <c r="L72" s="347">
        <v>6</v>
      </c>
      <c r="M72" s="284" t="s">
        <v>250</v>
      </c>
    </row>
    <row r="73" spans="1:13" customFormat="1" x14ac:dyDescent="0.25">
      <c r="A73" s="563"/>
      <c r="B73" s="223">
        <v>933</v>
      </c>
      <c r="C73" s="291" t="s">
        <v>263</v>
      </c>
      <c r="D73" s="348">
        <v>0</v>
      </c>
      <c r="E73" s="344">
        <v>0</v>
      </c>
      <c r="F73" s="97">
        <v>0</v>
      </c>
      <c r="G73" s="97">
        <v>0</v>
      </c>
      <c r="H73" s="97">
        <v>0</v>
      </c>
      <c r="I73" s="345">
        <v>0</v>
      </c>
      <c r="J73" s="346">
        <v>0</v>
      </c>
      <c r="K73" s="347">
        <v>6</v>
      </c>
      <c r="L73" s="347">
        <v>6</v>
      </c>
      <c r="M73" s="284" t="s">
        <v>250</v>
      </c>
    </row>
    <row r="74" spans="1:13" customFormat="1" x14ac:dyDescent="0.25">
      <c r="A74" s="563"/>
      <c r="B74" s="223">
        <v>935</v>
      </c>
      <c r="C74" s="349" t="s">
        <v>264</v>
      </c>
      <c r="D74" s="348">
        <v>0</v>
      </c>
      <c r="E74" s="344">
        <v>0</v>
      </c>
      <c r="F74" s="97">
        <v>0</v>
      </c>
      <c r="G74" s="97">
        <v>0</v>
      </c>
      <c r="H74" s="97">
        <v>0</v>
      </c>
      <c r="I74" s="345">
        <v>0</v>
      </c>
      <c r="J74" s="346">
        <v>0</v>
      </c>
      <c r="K74" s="347">
        <v>6</v>
      </c>
      <c r="L74" s="347">
        <v>6</v>
      </c>
      <c r="M74" s="284" t="s">
        <v>250</v>
      </c>
    </row>
    <row r="75" spans="1:13" customFormat="1" x14ac:dyDescent="0.25">
      <c r="A75" s="563"/>
      <c r="B75" s="223">
        <v>950</v>
      </c>
      <c r="C75" s="291" t="s">
        <v>265</v>
      </c>
      <c r="D75" s="348">
        <v>0</v>
      </c>
      <c r="E75" s="344">
        <v>0</v>
      </c>
      <c r="F75" s="97">
        <v>0</v>
      </c>
      <c r="G75" s="97">
        <v>0</v>
      </c>
      <c r="H75" s="97">
        <v>0</v>
      </c>
      <c r="I75" s="345">
        <v>0</v>
      </c>
      <c r="J75" s="346">
        <v>0</v>
      </c>
      <c r="K75" s="347">
        <v>6</v>
      </c>
      <c r="L75" s="347">
        <v>6</v>
      </c>
      <c r="M75" s="284" t="s">
        <v>250</v>
      </c>
    </row>
    <row r="76" spans="1:13" s="285" customFormat="1" x14ac:dyDescent="0.25">
      <c r="A76" s="563"/>
      <c r="B76" s="239">
        <v>934</v>
      </c>
      <c r="C76" s="291" t="s">
        <v>266</v>
      </c>
      <c r="D76" s="320">
        <v>0</v>
      </c>
      <c r="E76" s="210">
        <v>0</v>
      </c>
      <c r="F76" s="211">
        <v>0</v>
      </c>
      <c r="G76" s="211">
        <v>0</v>
      </c>
      <c r="H76" s="211">
        <v>15</v>
      </c>
      <c r="I76" s="212">
        <v>15</v>
      </c>
      <c r="J76" s="283">
        <v>0</v>
      </c>
      <c r="K76" s="209">
        <v>0</v>
      </c>
      <c r="L76" s="209">
        <v>30</v>
      </c>
      <c r="M76" s="284" t="s">
        <v>250</v>
      </c>
    </row>
    <row r="77" spans="1:13" s="285" customFormat="1" x14ac:dyDescent="0.25">
      <c r="A77" s="563"/>
      <c r="B77" s="239">
        <v>935</v>
      </c>
      <c r="C77" s="291" t="s">
        <v>264</v>
      </c>
      <c r="D77" s="320">
        <v>0</v>
      </c>
      <c r="E77" s="210">
        <v>0</v>
      </c>
      <c r="F77" s="211">
        <v>0</v>
      </c>
      <c r="G77" s="211">
        <v>0</v>
      </c>
      <c r="H77" s="211">
        <v>0</v>
      </c>
      <c r="I77" s="212">
        <v>0</v>
      </c>
      <c r="J77" s="283">
        <v>0</v>
      </c>
      <c r="K77" s="209">
        <v>21</v>
      </c>
      <c r="L77" s="209">
        <v>21</v>
      </c>
      <c r="M77" s="284" t="s">
        <v>250</v>
      </c>
    </row>
    <row r="78" spans="1:13" s="285" customFormat="1" x14ac:dyDescent="0.25">
      <c r="A78" s="563"/>
      <c r="B78" s="239">
        <v>965</v>
      </c>
      <c r="C78" s="291" t="s">
        <v>267</v>
      </c>
      <c r="D78" s="320">
        <v>0</v>
      </c>
      <c r="E78" s="210">
        <v>0</v>
      </c>
      <c r="F78" s="211">
        <v>0</v>
      </c>
      <c r="G78" s="211">
        <v>0</v>
      </c>
      <c r="H78" s="211">
        <v>0</v>
      </c>
      <c r="I78" s="212">
        <v>0</v>
      </c>
      <c r="J78" s="283">
        <v>0</v>
      </c>
      <c r="K78" s="209">
        <v>9</v>
      </c>
      <c r="L78" s="209">
        <v>9</v>
      </c>
      <c r="M78" s="284" t="s">
        <v>250</v>
      </c>
    </row>
    <row r="79" spans="1:13" s="285" customFormat="1" x14ac:dyDescent="0.25">
      <c r="A79" s="563"/>
      <c r="B79" s="239">
        <v>1004</v>
      </c>
      <c r="C79" s="319" t="s">
        <v>268</v>
      </c>
      <c r="D79" s="320">
        <v>0</v>
      </c>
      <c r="E79" s="210">
        <v>0</v>
      </c>
      <c r="F79" s="211">
        <v>0</v>
      </c>
      <c r="G79" s="211">
        <v>0</v>
      </c>
      <c r="H79" s="211">
        <v>0</v>
      </c>
      <c r="I79" s="212">
        <v>0</v>
      </c>
      <c r="J79" s="283">
        <v>0</v>
      </c>
      <c r="K79" s="209">
        <v>8</v>
      </c>
      <c r="L79" s="209">
        <v>8</v>
      </c>
      <c r="M79" s="234" t="s">
        <v>250</v>
      </c>
    </row>
    <row r="80" spans="1:13" customFormat="1" x14ac:dyDescent="0.25">
      <c r="A80" s="563"/>
      <c r="B80" s="223">
        <v>2001</v>
      </c>
      <c r="C80" s="291" t="s">
        <v>269</v>
      </c>
      <c r="D80" s="320">
        <v>0</v>
      </c>
      <c r="E80" s="210">
        <v>0</v>
      </c>
      <c r="F80" s="211">
        <v>0</v>
      </c>
      <c r="G80" s="211">
        <v>0</v>
      </c>
      <c r="H80" s="211">
        <v>0</v>
      </c>
      <c r="I80" s="212">
        <v>0</v>
      </c>
      <c r="J80" s="283">
        <v>0</v>
      </c>
      <c r="K80" s="209">
        <v>6</v>
      </c>
      <c r="L80" s="209">
        <v>6</v>
      </c>
      <c r="M80" s="234" t="s">
        <v>250</v>
      </c>
    </row>
    <row r="81" spans="1:13" s="285" customFormat="1" x14ac:dyDescent="0.25">
      <c r="A81" s="563"/>
      <c r="B81" s="239">
        <v>2005</v>
      </c>
      <c r="C81" s="291" t="s">
        <v>270</v>
      </c>
      <c r="D81" s="320">
        <v>0</v>
      </c>
      <c r="E81" s="210">
        <v>0</v>
      </c>
      <c r="F81" s="211">
        <v>0</v>
      </c>
      <c r="G81" s="211">
        <v>0</v>
      </c>
      <c r="H81" s="211">
        <v>0</v>
      </c>
      <c r="I81" s="212">
        <v>10</v>
      </c>
      <c r="J81" s="283">
        <v>0</v>
      </c>
      <c r="K81" s="209">
        <v>0</v>
      </c>
      <c r="L81" s="209">
        <v>10</v>
      </c>
      <c r="M81" s="284" t="s">
        <v>250</v>
      </c>
    </row>
    <row r="82" spans="1:13" customFormat="1" x14ac:dyDescent="0.25">
      <c r="A82" s="563"/>
      <c r="B82" s="223">
        <v>5002</v>
      </c>
      <c r="C82" s="291" t="s">
        <v>271</v>
      </c>
      <c r="D82" s="348">
        <v>0</v>
      </c>
      <c r="E82" s="344">
        <v>0</v>
      </c>
      <c r="F82" s="97">
        <v>0</v>
      </c>
      <c r="G82" s="97">
        <v>0</v>
      </c>
      <c r="H82" s="97">
        <v>0</v>
      </c>
      <c r="I82" s="345">
        <v>0</v>
      </c>
      <c r="J82" s="346">
        <v>0</v>
      </c>
      <c r="K82" s="347">
        <v>6</v>
      </c>
      <c r="L82" s="347">
        <v>6</v>
      </c>
      <c r="M82" s="284" t="s">
        <v>250</v>
      </c>
    </row>
    <row r="83" spans="1:13" s="285" customFormat="1" x14ac:dyDescent="0.25">
      <c r="A83" s="563"/>
      <c r="B83" s="239">
        <v>6003</v>
      </c>
      <c r="C83" s="319" t="s">
        <v>272</v>
      </c>
      <c r="D83" s="320">
        <v>0</v>
      </c>
      <c r="E83" s="326">
        <v>0</v>
      </c>
      <c r="F83" s="327">
        <v>0</v>
      </c>
      <c r="G83" s="327">
        <v>0</v>
      </c>
      <c r="H83" s="327">
        <v>0</v>
      </c>
      <c r="I83" s="328">
        <v>0</v>
      </c>
      <c r="J83" s="329">
        <v>0</v>
      </c>
      <c r="K83" s="330">
        <v>6</v>
      </c>
      <c r="L83" s="330">
        <v>6</v>
      </c>
      <c r="M83" s="350" t="s">
        <v>250</v>
      </c>
    </row>
    <row r="84" spans="1:13" customFormat="1" x14ac:dyDescent="0.25">
      <c r="A84" s="563"/>
      <c r="B84" s="223">
        <v>6020</v>
      </c>
      <c r="C84" s="296" t="s">
        <v>273</v>
      </c>
      <c r="D84" s="348">
        <v>0</v>
      </c>
      <c r="E84" s="326">
        <v>0</v>
      </c>
      <c r="F84" s="327">
        <v>0</v>
      </c>
      <c r="G84" s="327">
        <v>0</v>
      </c>
      <c r="H84" s="327">
        <v>0</v>
      </c>
      <c r="I84" s="328">
        <v>0</v>
      </c>
      <c r="J84" s="329">
        <v>6</v>
      </c>
      <c r="K84" s="330">
        <v>0</v>
      </c>
      <c r="L84" s="330">
        <v>6</v>
      </c>
      <c r="M84" s="284" t="s">
        <v>250</v>
      </c>
    </row>
    <row r="85" spans="1:13" customFormat="1" x14ac:dyDescent="0.25">
      <c r="A85" s="563"/>
      <c r="B85" s="223">
        <v>6091</v>
      </c>
      <c r="C85" s="296" t="s">
        <v>274</v>
      </c>
      <c r="D85" s="287">
        <v>0</v>
      </c>
      <c r="E85" s="210">
        <v>0</v>
      </c>
      <c r="F85" s="211">
        <v>0</v>
      </c>
      <c r="G85" s="211">
        <v>0</v>
      </c>
      <c r="H85" s="211">
        <v>0</v>
      </c>
      <c r="I85" s="212">
        <v>0</v>
      </c>
      <c r="J85" s="283">
        <v>6</v>
      </c>
      <c r="K85" s="209">
        <v>0</v>
      </c>
      <c r="L85" s="209">
        <v>6</v>
      </c>
      <c r="M85" s="284" t="s">
        <v>250</v>
      </c>
    </row>
    <row r="86" spans="1:13" customFormat="1" x14ac:dyDescent="0.25">
      <c r="A86" s="563"/>
      <c r="B86" s="223">
        <v>6095</v>
      </c>
      <c r="C86" s="296" t="s">
        <v>275</v>
      </c>
      <c r="D86" s="287">
        <v>0</v>
      </c>
      <c r="E86" s="210">
        <v>0</v>
      </c>
      <c r="F86" s="211">
        <v>0</v>
      </c>
      <c r="G86" s="211">
        <v>0</v>
      </c>
      <c r="H86" s="211">
        <v>0</v>
      </c>
      <c r="I86" s="212">
        <v>0</v>
      </c>
      <c r="J86" s="283">
        <v>6</v>
      </c>
      <c r="K86" s="209">
        <v>0</v>
      </c>
      <c r="L86" s="209">
        <v>6</v>
      </c>
      <c r="M86" s="284" t="s">
        <v>250</v>
      </c>
    </row>
    <row r="87" spans="1:13" customFormat="1" x14ac:dyDescent="0.25">
      <c r="A87" s="563"/>
      <c r="B87" s="223">
        <v>6100</v>
      </c>
      <c r="C87" s="281" t="s">
        <v>276</v>
      </c>
      <c r="D87" s="287">
        <v>0</v>
      </c>
      <c r="E87" s="210">
        <v>0</v>
      </c>
      <c r="F87" s="211">
        <v>0</v>
      </c>
      <c r="G87" s="211">
        <v>0</v>
      </c>
      <c r="H87" s="97">
        <v>0</v>
      </c>
      <c r="I87" s="212">
        <v>0</v>
      </c>
      <c r="J87" s="346">
        <v>6</v>
      </c>
      <c r="K87" s="209">
        <v>0</v>
      </c>
      <c r="L87" s="209">
        <v>6</v>
      </c>
      <c r="M87" s="284" t="s">
        <v>250</v>
      </c>
    </row>
    <row r="88" spans="1:13" customFormat="1" x14ac:dyDescent="0.25">
      <c r="A88" s="563"/>
      <c r="B88" s="223">
        <v>6107</v>
      </c>
      <c r="C88" s="281" t="s">
        <v>277</v>
      </c>
      <c r="D88" s="348">
        <v>0</v>
      </c>
      <c r="E88" s="344">
        <v>0</v>
      </c>
      <c r="F88" s="97">
        <v>0</v>
      </c>
      <c r="G88" s="97">
        <v>0</v>
      </c>
      <c r="H88" s="97">
        <v>0</v>
      </c>
      <c r="I88" s="345">
        <v>0</v>
      </c>
      <c r="J88" s="346">
        <v>0</v>
      </c>
      <c r="K88" s="347">
        <v>6</v>
      </c>
      <c r="L88" s="347">
        <v>6</v>
      </c>
      <c r="M88" s="284" t="s">
        <v>250</v>
      </c>
    </row>
    <row r="89" spans="1:13" customFormat="1" x14ac:dyDescent="0.25">
      <c r="A89" s="563"/>
      <c r="B89" s="223">
        <v>6149</v>
      </c>
      <c r="C89" s="281" t="s">
        <v>278</v>
      </c>
      <c r="D89" s="348">
        <v>0</v>
      </c>
      <c r="E89" s="344">
        <v>0</v>
      </c>
      <c r="F89" s="97">
        <v>0</v>
      </c>
      <c r="G89" s="211">
        <v>0</v>
      </c>
      <c r="H89" s="211">
        <v>0</v>
      </c>
      <c r="I89" s="212">
        <v>0</v>
      </c>
      <c r="J89" s="346">
        <v>0</v>
      </c>
      <c r="K89" s="209">
        <v>6</v>
      </c>
      <c r="L89" s="209">
        <v>6</v>
      </c>
      <c r="M89" s="284" t="s">
        <v>250</v>
      </c>
    </row>
    <row r="90" spans="1:13" customFormat="1" x14ac:dyDescent="0.25">
      <c r="A90" s="563"/>
      <c r="B90" s="223">
        <v>6171</v>
      </c>
      <c r="C90" s="281" t="s">
        <v>279</v>
      </c>
      <c r="D90" s="287">
        <v>0</v>
      </c>
      <c r="E90" s="210">
        <v>0</v>
      </c>
      <c r="F90" s="211">
        <v>0</v>
      </c>
      <c r="G90" s="211">
        <v>0</v>
      </c>
      <c r="H90" s="97">
        <v>0</v>
      </c>
      <c r="I90" s="212">
        <v>0</v>
      </c>
      <c r="J90" s="346">
        <v>6</v>
      </c>
      <c r="K90" s="209">
        <v>0</v>
      </c>
      <c r="L90" s="209">
        <v>6</v>
      </c>
      <c r="M90" s="284" t="s">
        <v>250</v>
      </c>
    </row>
    <row r="91" spans="1:13" customFormat="1" x14ac:dyDescent="0.25">
      <c r="A91" s="563"/>
      <c r="B91" s="223">
        <v>6190</v>
      </c>
      <c r="C91" s="281" t="s">
        <v>280</v>
      </c>
      <c r="D91" s="287">
        <v>0</v>
      </c>
      <c r="E91" s="210">
        <v>0</v>
      </c>
      <c r="F91" s="211">
        <v>0</v>
      </c>
      <c r="G91" s="211">
        <v>0</v>
      </c>
      <c r="H91" s="97">
        <v>0</v>
      </c>
      <c r="I91" s="212">
        <v>0</v>
      </c>
      <c r="J91" s="346">
        <v>6</v>
      </c>
      <c r="K91" s="209">
        <v>0</v>
      </c>
      <c r="L91" s="209">
        <v>6</v>
      </c>
      <c r="M91" s="284" t="s">
        <v>250</v>
      </c>
    </row>
    <row r="92" spans="1:13" customFormat="1" x14ac:dyDescent="0.25">
      <c r="A92" s="563"/>
      <c r="B92" s="223">
        <v>6205</v>
      </c>
      <c r="C92" s="281" t="s">
        <v>281</v>
      </c>
      <c r="D92" s="287">
        <v>0</v>
      </c>
      <c r="E92" s="210">
        <v>0</v>
      </c>
      <c r="F92" s="211">
        <v>0</v>
      </c>
      <c r="G92" s="211">
        <v>0</v>
      </c>
      <c r="H92" s="97">
        <v>0</v>
      </c>
      <c r="I92" s="212">
        <v>0</v>
      </c>
      <c r="J92" s="346">
        <v>6</v>
      </c>
      <c r="K92" s="209">
        <v>0</v>
      </c>
      <c r="L92" s="209">
        <v>6</v>
      </c>
      <c r="M92" s="284" t="s">
        <v>250</v>
      </c>
    </row>
    <row r="93" spans="1:13" customFormat="1" x14ac:dyDescent="0.25">
      <c r="A93" s="563"/>
      <c r="B93" s="223">
        <v>6208</v>
      </c>
      <c r="C93" s="281" t="s">
        <v>282</v>
      </c>
      <c r="D93" s="287">
        <v>0</v>
      </c>
      <c r="E93" s="210">
        <v>0</v>
      </c>
      <c r="F93" s="211">
        <v>0</v>
      </c>
      <c r="G93" s="211">
        <v>0</v>
      </c>
      <c r="H93" s="97">
        <v>0</v>
      </c>
      <c r="I93" s="212">
        <v>0</v>
      </c>
      <c r="J93" s="346">
        <v>6</v>
      </c>
      <c r="K93" s="209">
        <v>0</v>
      </c>
      <c r="L93" s="209">
        <v>6</v>
      </c>
      <c r="M93" s="284" t="s">
        <v>250</v>
      </c>
    </row>
    <row r="94" spans="1:13" customFormat="1" x14ac:dyDescent="0.25">
      <c r="A94" s="563"/>
      <c r="B94" s="223">
        <v>6216</v>
      </c>
      <c r="C94" s="281" t="s">
        <v>283</v>
      </c>
      <c r="D94" s="287">
        <v>0</v>
      </c>
      <c r="E94" s="210">
        <v>0</v>
      </c>
      <c r="F94" s="211">
        <v>0</v>
      </c>
      <c r="G94" s="211">
        <v>0</v>
      </c>
      <c r="H94" s="97">
        <v>0</v>
      </c>
      <c r="I94" s="212">
        <v>0</v>
      </c>
      <c r="J94" s="346">
        <v>6</v>
      </c>
      <c r="K94" s="209">
        <v>0</v>
      </c>
      <c r="L94" s="209">
        <v>6</v>
      </c>
      <c r="M94" s="284" t="s">
        <v>250</v>
      </c>
    </row>
    <row r="95" spans="1:13" s="285" customFormat="1" x14ac:dyDescent="0.25">
      <c r="A95" s="563"/>
      <c r="B95" s="239">
        <v>7003</v>
      </c>
      <c r="C95" s="281" t="s">
        <v>284</v>
      </c>
      <c r="D95" s="261">
        <v>0</v>
      </c>
      <c r="E95" s="282">
        <v>0</v>
      </c>
      <c r="F95" s="211">
        <v>0</v>
      </c>
      <c r="G95" s="211">
        <v>0</v>
      </c>
      <c r="H95" s="211">
        <v>0</v>
      </c>
      <c r="I95" s="212">
        <v>0</v>
      </c>
      <c r="J95" s="283">
        <v>6</v>
      </c>
      <c r="K95" s="209">
        <v>0</v>
      </c>
      <c r="L95" s="209">
        <v>6</v>
      </c>
      <c r="M95" s="234" t="s">
        <v>250</v>
      </c>
    </row>
    <row r="96" spans="1:13" s="285" customFormat="1" x14ac:dyDescent="0.25">
      <c r="A96" s="563"/>
      <c r="B96" s="239">
        <v>7004</v>
      </c>
      <c r="C96" s="281" t="s">
        <v>285</v>
      </c>
      <c r="D96" s="261">
        <v>0</v>
      </c>
      <c r="E96" s="282">
        <v>0</v>
      </c>
      <c r="F96" s="211">
        <v>0</v>
      </c>
      <c r="G96" s="211">
        <v>0</v>
      </c>
      <c r="H96" s="211">
        <v>0</v>
      </c>
      <c r="I96" s="212">
        <v>18</v>
      </c>
      <c r="J96" s="283">
        <v>0</v>
      </c>
      <c r="K96" s="209">
        <v>0</v>
      </c>
      <c r="L96" s="209">
        <v>18</v>
      </c>
      <c r="M96" s="234" t="s">
        <v>250</v>
      </c>
    </row>
    <row r="97" spans="1:13" s="285" customFormat="1" x14ac:dyDescent="0.25">
      <c r="A97" s="563"/>
      <c r="B97" s="239">
        <v>7005</v>
      </c>
      <c r="C97" s="281" t="s">
        <v>286</v>
      </c>
      <c r="D97" s="261">
        <v>0</v>
      </c>
      <c r="E97" s="282">
        <v>0</v>
      </c>
      <c r="F97" s="211">
        <v>0</v>
      </c>
      <c r="G97" s="211">
        <v>0</v>
      </c>
      <c r="H97" s="211">
        <v>0</v>
      </c>
      <c r="I97" s="212">
        <v>30</v>
      </c>
      <c r="J97" s="283">
        <v>0</v>
      </c>
      <c r="K97" s="209">
        <v>0</v>
      </c>
      <c r="L97" s="209">
        <v>30</v>
      </c>
      <c r="M97" s="234" t="s">
        <v>250</v>
      </c>
    </row>
    <row r="98" spans="1:13" s="285" customFormat="1" x14ac:dyDescent="0.25">
      <c r="A98" s="563"/>
      <c r="B98" s="239">
        <v>7006</v>
      </c>
      <c r="C98" s="281" t="s">
        <v>287</v>
      </c>
      <c r="D98" s="261">
        <v>0</v>
      </c>
      <c r="E98" s="282">
        <v>0</v>
      </c>
      <c r="F98" s="211">
        <v>0</v>
      </c>
      <c r="G98" s="211">
        <v>0</v>
      </c>
      <c r="H98" s="211">
        <v>0</v>
      </c>
      <c r="I98" s="212">
        <v>23</v>
      </c>
      <c r="J98" s="283">
        <v>0</v>
      </c>
      <c r="K98" s="209">
        <v>0</v>
      </c>
      <c r="L98" s="209">
        <v>23</v>
      </c>
      <c r="M98" s="234" t="s">
        <v>250</v>
      </c>
    </row>
    <row r="99" spans="1:13" s="285" customFormat="1" x14ac:dyDescent="0.25">
      <c r="A99" s="563"/>
      <c r="B99" s="239">
        <v>7007</v>
      </c>
      <c r="C99" s="281" t="s">
        <v>288</v>
      </c>
      <c r="D99" s="261">
        <v>0</v>
      </c>
      <c r="E99" s="282">
        <v>0</v>
      </c>
      <c r="F99" s="211">
        <v>0</v>
      </c>
      <c r="G99" s="211">
        <v>0</v>
      </c>
      <c r="H99" s="211">
        <v>0</v>
      </c>
      <c r="I99" s="212">
        <v>6</v>
      </c>
      <c r="J99" s="283">
        <v>0</v>
      </c>
      <c r="K99" s="209">
        <v>0</v>
      </c>
      <c r="L99" s="209">
        <v>6</v>
      </c>
      <c r="M99" s="234" t="s">
        <v>250</v>
      </c>
    </row>
    <row r="100" spans="1:13" s="285" customFormat="1" x14ac:dyDescent="0.25">
      <c r="A100" s="563"/>
      <c r="B100" s="239">
        <v>7008</v>
      </c>
      <c r="C100" s="281" t="s">
        <v>289</v>
      </c>
      <c r="D100" s="261">
        <v>0</v>
      </c>
      <c r="E100" s="282">
        <v>0</v>
      </c>
      <c r="F100" s="211">
        <v>0</v>
      </c>
      <c r="G100" s="211">
        <v>0</v>
      </c>
      <c r="H100" s="211">
        <v>0</v>
      </c>
      <c r="I100" s="212">
        <v>0</v>
      </c>
      <c r="J100" s="283">
        <v>100</v>
      </c>
      <c r="K100" s="209">
        <v>0</v>
      </c>
      <c r="L100" s="209">
        <v>100</v>
      </c>
      <c r="M100" s="234" t="s">
        <v>250</v>
      </c>
    </row>
    <row r="101" spans="1:13" s="285" customFormat="1" x14ac:dyDescent="0.25">
      <c r="A101" s="563"/>
      <c r="B101" s="239">
        <v>7009</v>
      </c>
      <c r="C101" s="281" t="s">
        <v>290</v>
      </c>
      <c r="D101" s="261">
        <v>0</v>
      </c>
      <c r="E101" s="282">
        <v>0</v>
      </c>
      <c r="F101" s="211">
        <v>0</v>
      </c>
      <c r="G101" s="211">
        <v>0</v>
      </c>
      <c r="H101" s="211">
        <v>60</v>
      </c>
      <c r="I101" s="212">
        <v>60</v>
      </c>
      <c r="J101" s="283">
        <v>0</v>
      </c>
      <c r="K101" s="209">
        <v>0</v>
      </c>
      <c r="L101" s="209">
        <v>120</v>
      </c>
      <c r="M101" s="234" t="s">
        <v>250</v>
      </c>
    </row>
    <row r="102" spans="1:13" s="285" customFormat="1" x14ac:dyDescent="0.25">
      <c r="A102" s="563"/>
      <c r="B102" s="239">
        <v>7010</v>
      </c>
      <c r="C102" s="281" t="s">
        <v>291</v>
      </c>
      <c r="D102" s="261">
        <v>0</v>
      </c>
      <c r="E102" s="282">
        <v>0</v>
      </c>
      <c r="F102" s="211">
        <v>0</v>
      </c>
      <c r="G102" s="211">
        <v>0</v>
      </c>
      <c r="H102" s="211">
        <v>0</v>
      </c>
      <c r="I102" s="212">
        <v>0</v>
      </c>
      <c r="J102" s="283">
        <v>30</v>
      </c>
      <c r="K102" s="209">
        <v>0</v>
      </c>
      <c r="L102" s="209">
        <v>30</v>
      </c>
      <c r="M102" s="234" t="s">
        <v>250</v>
      </c>
    </row>
    <row r="103" spans="1:13" s="285" customFormat="1" x14ac:dyDescent="0.25">
      <c r="A103" s="563"/>
      <c r="B103" s="239">
        <v>7011</v>
      </c>
      <c r="C103" s="281" t="s">
        <v>292</v>
      </c>
      <c r="D103" s="261">
        <v>0</v>
      </c>
      <c r="E103" s="282">
        <v>0</v>
      </c>
      <c r="F103" s="211">
        <v>0</v>
      </c>
      <c r="G103" s="211">
        <v>0</v>
      </c>
      <c r="H103" s="211">
        <v>0</v>
      </c>
      <c r="I103" s="212">
        <v>8</v>
      </c>
      <c r="J103" s="283">
        <v>0</v>
      </c>
      <c r="K103" s="209">
        <v>0</v>
      </c>
      <c r="L103" s="209">
        <v>8</v>
      </c>
      <c r="M103" s="234" t="s">
        <v>250</v>
      </c>
    </row>
    <row r="104" spans="1:13" s="285" customFormat="1" x14ac:dyDescent="0.25">
      <c r="A104" s="563"/>
      <c r="B104" s="239">
        <v>7012</v>
      </c>
      <c r="C104" s="281" t="s">
        <v>293</v>
      </c>
      <c r="D104" s="261">
        <v>0</v>
      </c>
      <c r="E104" s="210">
        <v>0</v>
      </c>
      <c r="F104" s="211">
        <v>0</v>
      </c>
      <c r="G104" s="211">
        <v>0</v>
      </c>
      <c r="H104" s="211">
        <v>0</v>
      </c>
      <c r="I104" s="212">
        <v>7</v>
      </c>
      <c r="J104" s="283">
        <v>0</v>
      </c>
      <c r="K104" s="209">
        <v>0</v>
      </c>
      <c r="L104" s="209">
        <v>7</v>
      </c>
      <c r="M104" s="234" t="s">
        <v>250</v>
      </c>
    </row>
    <row r="105" spans="1:13" s="285" customFormat="1" x14ac:dyDescent="0.25">
      <c r="A105" s="563"/>
      <c r="B105" s="239">
        <v>7035</v>
      </c>
      <c r="C105" s="281" t="s">
        <v>294</v>
      </c>
      <c r="D105" s="261">
        <v>0</v>
      </c>
      <c r="E105" s="210">
        <v>0</v>
      </c>
      <c r="F105" s="211">
        <v>0</v>
      </c>
      <c r="G105" s="211">
        <v>0</v>
      </c>
      <c r="H105" s="211">
        <v>0</v>
      </c>
      <c r="I105" s="212">
        <v>0</v>
      </c>
      <c r="J105" s="283">
        <v>117</v>
      </c>
      <c r="K105" s="209">
        <v>0</v>
      </c>
      <c r="L105" s="209">
        <v>117</v>
      </c>
      <c r="M105" s="234" t="s">
        <v>250</v>
      </c>
    </row>
    <row r="106" spans="1:13" s="285" customFormat="1" x14ac:dyDescent="0.25">
      <c r="A106" s="563"/>
      <c r="B106" s="239">
        <v>7044</v>
      </c>
      <c r="C106" s="281" t="s">
        <v>295</v>
      </c>
      <c r="D106" s="261">
        <v>0</v>
      </c>
      <c r="E106" s="210">
        <v>0</v>
      </c>
      <c r="F106" s="211">
        <v>0</v>
      </c>
      <c r="G106" s="211">
        <v>0</v>
      </c>
      <c r="H106" s="211">
        <v>0</v>
      </c>
      <c r="I106" s="212">
        <v>0</v>
      </c>
      <c r="J106" s="283">
        <v>100</v>
      </c>
      <c r="K106" s="209">
        <v>0</v>
      </c>
      <c r="L106" s="209">
        <v>100</v>
      </c>
      <c r="M106" s="234" t="s">
        <v>250</v>
      </c>
    </row>
    <row r="107" spans="1:13" s="285" customFormat="1" ht="13.5" thickBot="1" x14ac:dyDescent="0.3">
      <c r="A107" s="299"/>
      <c r="B107" s="300"/>
      <c r="C107" s="321" t="s">
        <v>115</v>
      </c>
      <c r="D107" s="242">
        <v>0</v>
      </c>
      <c r="E107" s="351">
        <v>0</v>
      </c>
      <c r="F107" s="352">
        <v>0</v>
      </c>
      <c r="G107" s="352">
        <v>0</v>
      </c>
      <c r="H107" s="352">
        <v>75</v>
      </c>
      <c r="I107" s="353">
        <v>177</v>
      </c>
      <c r="J107" s="322">
        <v>415</v>
      </c>
      <c r="K107" s="225">
        <v>364</v>
      </c>
      <c r="L107" s="225">
        <v>1031</v>
      </c>
      <c r="M107" s="284"/>
    </row>
    <row r="108" spans="1:13" s="222" customFormat="1" ht="13.5" thickBot="1" x14ac:dyDescent="0.3">
      <c r="A108" s="354"/>
      <c r="B108" s="355"/>
      <c r="C108" s="356" t="s">
        <v>296</v>
      </c>
      <c r="D108" s="357">
        <v>181</v>
      </c>
      <c r="E108" s="198">
        <v>209</v>
      </c>
      <c r="F108" s="358">
        <v>98</v>
      </c>
      <c r="G108" s="358">
        <v>158</v>
      </c>
      <c r="H108" s="358">
        <v>199</v>
      </c>
      <c r="I108" s="358">
        <v>284</v>
      </c>
      <c r="J108" s="358">
        <v>1490</v>
      </c>
      <c r="K108" s="198">
        <v>364</v>
      </c>
      <c r="L108" s="198">
        <v>2983</v>
      </c>
      <c r="M108" s="359"/>
    </row>
    <row r="111" spans="1:13" x14ac:dyDescent="0.25">
      <c r="D111" s="360"/>
      <c r="E111" s="360"/>
      <c r="F111" s="360"/>
      <c r="G111" s="360"/>
      <c r="H111" s="360"/>
      <c r="I111" s="360"/>
      <c r="J111" s="360"/>
      <c r="K111" s="360"/>
      <c r="L111" s="360"/>
    </row>
    <row r="112" spans="1:13" x14ac:dyDescent="0.25">
      <c r="D112" s="185"/>
      <c r="E112" s="185"/>
      <c r="F112" s="185"/>
      <c r="G112" s="185"/>
      <c r="H112" s="185"/>
      <c r="I112" s="185"/>
      <c r="J112" s="185"/>
      <c r="K112" s="185"/>
    </row>
    <row r="113" spans="3:12" x14ac:dyDescent="0.25">
      <c r="D113" s="360"/>
      <c r="E113" s="185"/>
      <c r="F113" s="185"/>
      <c r="G113" s="185"/>
      <c r="H113" s="185"/>
      <c r="I113" s="185"/>
      <c r="J113" s="185"/>
      <c r="K113" s="185"/>
      <c r="L113" s="360"/>
    </row>
    <row r="114" spans="3:12" x14ac:dyDescent="0.25">
      <c r="D114" s="360"/>
      <c r="E114" s="185"/>
      <c r="F114" s="185"/>
      <c r="G114" s="185"/>
      <c r="H114" s="185"/>
      <c r="I114" s="185"/>
      <c r="J114" s="185"/>
      <c r="K114" s="185"/>
    </row>
    <row r="115" spans="3:12" x14ac:dyDescent="0.25">
      <c r="D115" s="360"/>
      <c r="E115" s="361"/>
      <c r="F115" s="361"/>
      <c r="G115" s="361"/>
      <c r="H115" s="361"/>
      <c r="I115" s="361"/>
      <c r="J115" s="361"/>
      <c r="K115" s="361"/>
    </row>
    <row r="116" spans="3:12" ht="13" x14ac:dyDescent="0.3">
      <c r="C116" s="362"/>
      <c r="D116" s="360"/>
      <c r="E116" s="363"/>
      <c r="F116" s="363"/>
      <c r="G116" s="185"/>
      <c r="H116" s="185"/>
      <c r="I116" s="185"/>
      <c r="J116" s="185"/>
      <c r="K116" s="185"/>
    </row>
    <row r="117" spans="3:12" ht="13" x14ac:dyDescent="0.3">
      <c r="D117" s="360"/>
      <c r="E117" s="185"/>
      <c r="F117" s="363"/>
      <c r="G117" s="185"/>
      <c r="H117" s="185"/>
      <c r="I117" s="185"/>
      <c r="J117" s="185"/>
      <c r="K117" s="185"/>
    </row>
    <row r="118" spans="3:12" x14ac:dyDescent="0.25">
      <c r="D118" s="185"/>
      <c r="E118" s="185"/>
      <c r="F118" s="185"/>
      <c r="G118" s="185"/>
      <c r="H118" s="180"/>
      <c r="I118" s="180"/>
      <c r="J118" s="185"/>
      <c r="K118" s="185"/>
    </row>
    <row r="119" spans="3:12" ht="13" x14ac:dyDescent="0.25">
      <c r="C119" s="364"/>
      <c r="D119" s="259"/>
      <c r="E119" s="180"/>
      <c r="F119" s="180"/>
      <c r="G119" s="180"/>
      <c r="H119" s="180"/>
      <c r="I119" s="180"/>
      <c r="J119" s="185"/>
      <c r="K119" s="185"/>
    </row>
    <row r="120" spans="3:12" ht="13" x14ac:dyDescent="0.25">
      <c r="C120" s="364"/>
      <c r="D120" s="186"/>
      <c r="E120" s="180"/>
      <c r="F120" s="180"/>
      <c r="G120" s="180"/>
      <c r="H120" s="185"/>
      <c r="I120" s="185"/>
      <c r="J120" s="185"/>
      <c r="K120" s="185"/>
    </row>
  </sheetData>
  <sortState xmlns:xlrd2="http://schemas.microsoft.com/office/spreadsheetml/2017/richdata2" ref="A3:M81">
    <sortCondition ref="M3:M81"/>
    <sortCondition ref="B3:B81"/>
  </sortState>
  <mergeCells count="7">
    <mergeCell ref="A60:A106"/>
    <mergeCell ref="A42:A58"/>
    <mergeCell ref="A9:A17"/>
    <mergeCell ref="L1:L2"/>
    <mergeCell ref="E1:I1"/>
    <mergeCell ref="A19:A40"/>
    <mergeCell ref="A3:A7"/>
  </mergeCells>
  <phoneticPr fontId="11" type="noConversion"/>
  <conditionalFormatting sqref="C56:C58 C50">
    <cfRule type="duplicateValues" dxfId="1" priority="1"/>
    <cfRule type="duplicateValues" dxfId="0" priority="2"/>
  </conditionalFormatting>
  <printOptions horizontalCentered="1"/>
  <pageMargins left="0.23622047244094491" right="0.23622047244094491" top="0.74803149606299213" bottom="0.74803149606299213" header="0.31496062992125984" footer="0.31496062992125984"/>
  <pageSetup paperSize="9" scale="65" fitToHeight="0" orientation="landscape" r:id="rId1"/>
  <headerFooter alignWithMargins="0">
    <oddHeader>&amp;CSHLAA 2015 Table B Other Identified Supply not within DA's 6+</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3"/>
  <sheetViews>
    <sheetView topLeftCell="A10" zoomScale="115" zoomScaleNormal="115" workbookViewId="0">
      <selection activeCell="A13" sqref="A13"/>
    </sheetView>
  </sheetViews>
  <sheetFormatPr defaultColWidth="9.1796875" defaultRowHeight="15.5" x14ac:dyDescent="0.35"/>
  <cols>
    <col min="1" max="1" width="35.7265625" style="366" customWidth="1"/>
    <col min="2" max="4" width="16.7265625" style="366" customWidth="1"/>
    <col min="5" max="5" width="21.453125" style="366" customWidth="1"/>
    <col min="6" max="6" width="16.26953125" style="366" customWidth="1"/>
    <col min="7" max="7" width="23.54296875" style="366" customWidth="1"/>
    <col min="8" max="16384" width="9.1796875" style="366"/>
  </cols>
  <sheetData>
    <row r="1" spans="1:6" x14ac:dyDescent="0.35">
      <c r="A1" s="365" t="s">
        <v>297</v>
      </c>
      <c r="F1" s="367"/>
    </row>
    <row r="2" spans="1:6" x14ac:dyDescent="0.35">
      <c r="A2" s="365"/>
      <c r="F2" s="367"/>
    </row>
    <row r="3" spans="1:6" x14ac:dyDescent="0.35">
      <c r="A3" s="365" t="s">
        <v>298</v>
      </c>
      <c r="F3" s="367"/>
    </row>
    <row r="4" spans="1:6" ht="18" customHeight="1" x14ac:dyDescent="0.35"/>
    <row r="5" spans="1:6" x14ac:dyDescent="0.35">
      <c r="A5" s="578" t="s">
        <v>299</v>
      </c>
      <c r="B5" s="578"/>
      <c r="C5" s="579" t="s">
        <v>300</v>
      </c>
      <c r="D5" s="579"/>
    </row>
    <row r="6" spans="1:6" x14ac:dyDescent="0.35">
      <c r="A6" s="578"/>
      <c r="B6" s="578"/>
      <c r="C6" s="368" t="s">
        <v>301</v>
      </c>
      <c r="D6" s="368" t="s">
        <v>302</v>
      </c>
      <c r="E6" s="369"/>
    </row>
    <row r="7" spans="1:6" x14ac:dyDescent="0.35">
      <c r="A7" s="580" t="s">
        <v>303</v>
      </c>
      <c r="B7" s="577"/>
      <c r="C7" s="370">
        <v>129</v>
      </c>
      <c r="D7" s="371">
        <v>129</v>
      </c>
    </row>
    <row r="8" spans="1:6" x14ac:dyDescent="0.35">
      <c r="A8" s="580" t="s">
        <v>304</v>
      </c>
      <c r="B8" s="577"/>
      <c r="C8" s="371">
        <v>200</v>
      </c>
      <c r="D8" s="372">
        <v>140</v>
      </c>
    </row>
    <row r="9" spans="1:6" x14ac:dyDescent="0.35">
      <c r="A9" s="575" t="s">
        <v>305</v>
      </c>
      <c r="B9" s="576"/>
      <c r="C9" s="577"/>
      <c r="D9" s="373">
        <v>269</v>
      </c>
    </row>
    <row r="10" spans="1:6" x14ac:dyDescent="0.35">
      <c r="A10" s="374" t="s">
        <v>306</v>
      </c>
      <c r="E10" s="375"/>
    </row>
    <row r="13" spans="1:6" x14ac:dyDescent="0.35">
      <c r="A13" s="365" t="s">
        <v>307</v>
      </c>
    </row>
    <row r="15" spans="1:6" ht="31" x14ac:dyDescent="0.35">
      <c r="A15" s="376" t="s">
        <v>308</v>
      </c>
      <c r="B15" s="368" t="s">
        <v>309</v>
      </c>
      <c r="C15" s="368" t="s">
        <v>310</v>
      </c>
      <c r="D15" s="368" t="s">
        <v>115</v>
      </c>
    </row>
    <row r="16" spans="1:6" ht="15.75" customHeight="1" x14ac:dyDescent="0.35">
      <c r="A16" s="377" t="s">
        <v>311</v>
      </c>
      <c r="B16" s="378">
        <v>90.3</v>
      </c>
      <c r="C16" s="379">
        <v>20</v>
      </c>
      <c r="D16" s="372">
        <v>110.3</v>
      </c>
      <c r="F16" s="380"/>
    </row>
    <row r="17" spans="1:6" ht="15.75" customHeight="1" x14ac:dyDescent="0.35">
      <c r="A17" s="377" t="s">
        <v>312</v>
      </c>
      <c r="B17" s="378">
        <v>38.699999999999996</v>
      </c>
      <c r="C17" s="379">
        <v>50</v>
      </c>
      <c r="D17" s="372">
        <v>88.699999999999989</v>
      </c>
      <c r="F17" s="380"/>
    </row>
    <row r="18" spans="1:6" x14ac:dyDescent="0.35">
      <c r="A18" s="377" t="s">
        <v>313</v>
      </c>
      <c r="B18" s="379"/>
      <c r="C18" s="379">
        <v>50</v>
      </c>
      <c r="D18" s="372">
        <v>50</v>
      </c>
      <c r="F18" s="380"/>
    </row>
    <row r="19" spans="1:6" x14ac:dyDescent="0.35">
      <c r="A19" s="377" t="s">
        <v>314</v>
      </c>
      <c r="B19" s="379"/>
      <c r="C19" s="379">
        <v>20</v>
      </c>
      <c r="D19" s="372">
        <v>20</v>
      </c>
      <c r="F19" s="380"/>
    </row>
    <row r="20" spans="1:6" x14ac:dyDescent="0.35">
      <c r="A20" s="377" t="s">
        <v>315</v>
      </c>
      <c r="B20" s="379"/>
      <c r="C20" s="379"/>
      <c r="D20" s="371">
        <v>0</v>
      </c>
    </row>
    <row r="21" spans="1:6" x14ac:dyDescent="0.35">
      <c r="A21" s="381" t="s">
        <v>316</v>
      </c>
      <c r="B21" s="382">
        <v>129</v>
      </c>
      <c r="C21" s="382">
        <v>140</v>
      </c>
      <c r="D21" s="383">
        <v>269</v>
      </c>
    </row>
    <row r="23" spans="1:6" x14ac:dyDescent="0.35">
      <c r="B23" s="384"/>
    </row>
  </sheetData>
  <mergeCells count="5">
    <mergeCell ref="A9:C9"/>
    <mergeCell ref="A5:B6"/>
    <mergeCell ref="C5:D5"/>
    <mergeCell ref="A7:B7"/>
    <mergeCell ref="A8:B8"/>
  </mergeCells>
  <phoneticPr fontId="11" type="noConversion"/>
  <pageMargins left="0.7" right="0.7" top="0.75" bottom="0.75" header="0.3" footer="0.3"/>
  <pageSetup paperSize="9" fitToHeight="0" orientation="portrait" r:id="rId1"/>
  <headerFooter alignWithMargins="0">
    <oddHeader>&amp;CSHLAA 2015 Table C Small Identified Supply</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3"/>
  <sheetViews>
    <sheetView topLeftCell="A34" workbookViewId="0">
      <selection activeCell="F14" sqref="F14"/>
    </sheetView>
  </sheetViews>
  <sheetFormatPr defaultColWidth="9.1796875" defaultRowHeight="18.5" x14ac:dyDescent="0.55000000000000004"/>
  <cols>
    <col min="1" max="1" width="11" style="22" customWidth="1"/>
    <col min="2" max="2" width="22.7265625" style="23" customWidth="1"/>
    <col min="3" max="3" width="28.7265625" style="22" customWidth="1"/>
    <col min="4" max="4" width="15.1796875" style="22" customWidth="1"/>
    <col min="5" max="5" width="22.453125" style="22" customWidth="1"/>
    <col min="6" max="6" width="61.453125" style="170" customWidth="1"/>
    <col min="7" max="7" width="15.1796875" style="22" customWidth="1"/>
    <col min="8" max="8" width="52" style="22" customWidth="1"/>
    <col min="9" max="16384" width="9.1796875" style="22"/>
  </cols>
  <sheetData>
    <row r="1" spans="1:9" x14ac:dyDescent="0.55000000000000004">
      <c r="A1" s="393" t="s">
        <v>317</v>
      </c>
    </row>
    <row r="2" spans="1:9" x14ac:dyDescent="0.55000000000000004">
      <c r="A2" s="25"/>
    </row>
    <row r="3" spans="1:9" x14ac:dyDescent="0.55000000000000004">
      <c r="A3" s="393" t="s">
        <v>318</v>
      </c>
    </row>
    <row r="4" spans="1:9" x14ac:dyDescent="0.55000000000000004">
      <c r="A4" s="25"/>
    </row>
    <row r="5" spans="1:9" s="395" customFormat="1" ht="19.899999999999999" customHeight="1" x14ac:dyDescent="0.25">
      <c r="A5" s="587" t="s">
        <v>319</v>
      </c>
      <c r="B5" s="587"/>
      <c r="C5" s="394" t="s">
        <v>320</v>
      </c>
      <c r="F5" s="396"/>
    </row>
    <row r="6" spans="1:9" s="395" customFormat="1" ht="19.899999999999999" customHeight="1" x14ac:dyDescent="0.25">
      <c r="A6" s="588" t="s">
        <v>321</v>
      </c>
      <c r="B6" s="588"/>
      <c r="C6" s="397">
        <f>D23</f>
        <v>118</v>
      </c>
      <c r="F6" s="396"/>
    </row>
    <row r="7" spans="1:9" s="395" customFormat="1" ht="19.899999999999999" customHeight="1" x14ac:dyDescent="0.25">
      <c r="A7" s="588" t="s">
        <v>322</v>
      </c>
      <c r="B7" s="588"/>
      <c r="C7" s="398">
        <f>C6*0.7</f>
        <v>82.6</v>
      </c>
      <c r="F7" s="396"/>
    </row>
    <row r="8" spans="1:9" x14ac:dyDescent="0.55000000000000004">
      <c r="A8" s="22" t="s">
        <v>323</v>
      </c>
      <c r="B8" s="399"/>
    </row>
    <row r="10" spans="1:9" ht="17.25" customHeight="1" x14ac:dyDescent="0.55000000000000004"/>
    <row r="11" spans="1:9" x14ac:dyDescent="0.55000000000000004">
      <c r="A11" s="393" t="s">
        <v>324</v>
      </c>
    </row>
    <row r="13" spans="1:9" s="395" customFormat="1" ht="19.899999999999999" customHeight="1" x14ac:dyDescent="0.25">
      <c r="A13" s="394" t="s">
        <v>108</v>
      </c>
      <c r="B13" s="587" t="s">
        <v>188</v>
      </c>
      <c r="C13" s="587"/>
      <c r="D13" s="394" t="s">
        <v>325</v>
      </c>
      <c r="E13" s="394" t="s">
        <v>110</v>
      </c>
      <c r="F13" s="394" t="s">
        <v>326</v>
      </c>
    </row>
    <row r="14" spans="1:9" s="395" customFormat="1" ht="18" customHeight="1" x14ac:dyDescent="0.55000000000000004">
      <c r="A14" s="400">
        <v>6009</v>
      </c>
      <c r="B14" s="589" t="s">
        <v>327</v>
      </c>
      <c r="C14" s="589"/>
      <c r="D14" s="401">
        <v>18</v>
      </c>
      <c r="E14" s="402" t="s">
        <v>328</v>
      </c>
      <c r="F14" s="403" t="s">
        <v>329</v>
      </c>
      <c r="G14" s="404"/>
    </row>
    <row r="15" spans="1:9" s="395" customFormat="1" ht="18" customHeight="1" x14ac:dyDescent="0.55000000000000004">
      <c r="A15" s="405">
        <v>6018</v>
      </c>
      <c r="B15" s="585" t="s">
        <v>330</v>
      </c>
      <c r="C15" s="585"/>
      <c r="D15" s="401">
        <v>18</v>
      </c>
      <c r="E15" s="402" t="s">
        <v>328</v>
      </c>
      <c r="F15" s="407" t="s">
        <v>331</v>
      </c>
      <c r="G15" s="404"/>
    </row>
    <row r="16" spans="1:9" s="395" customFormat="1" ht="18" customHeight="1" x14ac:dyDescent="0.55000000000000004">
      <c r="A16" s="405">
        <v>6212</v>
      </c>
      <c r="B16" s="586" t="s">
        <v>332</v>
      </c>
      <c r="C16" s="586"/>
      <c r="D16" s="401">
        <v>9</v>
      </c>
      <c r="E16" s="402" t="s">
        <v>328</v>
      </c>
      <c r="F16" s="406" t="s">
        <v>333</v>
      </c>
      <c r="G16" s="408"/>
      <c r="I16" s="409"/>
    </row>
    <row r="17" spans="1:9" s="395" customFormat="1" ht="18" customHeight="1" x14ac:dyDescent="0.55000000000000004">
      <c r="A17" s="405">
        <v>6213</v>
      </c>
      <c r="B17" s="581" t="s">
        <v>334</v>
      </c>
      <c r="C17" s="582"/>
      <c r="D17" s="401">
        <v>9</v>
      </c>
      <c r="E17" s="402" t="s">
        <v>328</v>
      </c>
      <c r="F17" s="406" t="s">
        <v>335</v>
      </c>
      <c r="G17" s="408"/>
      <c r="I17" s="409"/>
    </row>
    <row r="18" spans="1:9" s="395" customFormat="1" ht="18" customHeight="1" x14ac:dyDescent="0.55000000000000004">
      <c r="A18" s="410">
        <v>6237</v>
      </c>
      <c r="B18" s="583" t="s">
        <v>336</v>
      </c>
      <c r="C18" s="583"/>
      <c r="D18" s="410">
        <v>9</v>
      </c>
      <c r="E18" s="402" t="s">
        <v>328</v>
      </c>
      <c r="F18" s="407" t="s">
        <v>337</v>
      </c>
      <c r="G18" s="411"/>
      <c r="H18" s="409"/>
    </row>
    <row r="19" spans="1:9" s="395" customFormat="1" ht="18" customHeight="1" x14ac:dyDescent="0.55000000000000004">
      <c r="A19" s="410">
        <v>6239</v>
      </c>
      <c r="B19" s="583" t="s">
        <v>338</v>
      </c>
      <c r="C19" s="583"/>
      <c r="D19" s="410">
        <v>18</v>
      </c>
      <c r="E19" s="402" t="s">
        <v>328</v>
      </c>
      <c r="F19" s="407" t="s">
        <v>339</v>
      </c>
    </row>
    <row r="20" spans="1:9" s="395" customFormat="1" ht="18" customHeight="1" x14ac:dyDescent="0.55000000000000004">
      <c r="A20" s="412">
        <v>6001</v>
      </c>
      <c r="B20" s="413" t="s">
        <v>340</v>
      </c>
      <c r="C20" s="403"/>
      <c r="D20" s="410">
        <v>18</v>
      </c>
      <c r="E20" s="402" t="s">
        <v>328</v>
      </c>
      <c r="F20" s="406" t="s">
        <v>341</v>
      </c>
    </row>
    <row r="21" spans="1:9" s="395" customFormat="1" ht="18" customHeight="1" x14ac:dyDescent="0.55000000000000004">
      <c r="A21" s="412">
        <v>7033</v>
      </c>
      <c r="B21" s="414" t="s">
        <v>342</v>
      </c>
      <c r="C21" s="403"/>
      <c r="D21" s="410">
        <v>9</v>
      </c>
      <c r="E21" s="402" t="s">
        <v>328</v>
      </c>
      <c r="F21" s="406" t="s">
        <v>343</v>
      </c>
    </row>
    <row r="22" spans="1:9" s="395" customFormat="1" ht="18" customHeight="1" x14ac:dyDescent="0.55000000000000004">
      <c r="A22" s="412">
        <v>7034</v>
      </c>
      <c r="B22" s="414" t="s">
        <v>344</v>
      </c>
      <c r="C22" s="403"/>
      <c r="D22" s="410">
        <v>10</v>
      </c>
      <c r="E22" s="402" t="s">
        <v>328</v>
      </c>
      <c r="F22" s="406" t="s">
        <v>345</v>
      </c>
    </row>
    <row r="23" spans="1:9" x14ac:dyDescent="0.55000000000000004">
      <c r="A23" s="584" t="s">
        <v>346</v>
      </c>
      <c r="B23" s="584"/>
      <c r="C23" s="584"/>
      <c r="D23" s="415">
        <f>SUM(D14:D22)</f>
        <v>118</v>
      </c>
      <c r="E23" s="416"/>
    </row>
  </sheetData>
  <sortState xmlns:xlrd2="http://schemas.microsoft.com/office/spreadsheetml/2017/richdata2" ref="B10:E13">
    <sortCondition descending="1" ref="D10:D13"/>
  </sortState>
  <mergeCells count="11">
    <mergeCell ref="A5:B5"/>
    <mergeCell ref="A6:B6"/>
    <mergeCell ref="A7:B7"/>
    <mergeCell ref="B13:C13"/>
    <mergeCell ref="B14:C14"/>
    <mergeCell ref="B17:C17"/>
    <mergeCell ref="B18:C18"/>
    <mergeCell ref="B19:C19"/>
    <mergeCell ref="A23:C23"/>
    <mergeCell ref="B15:C15"/>
    <mergeCell ref="B16:C16"/>
  </mergeCells>
  <phoneticPr fontId="11" type="noConversion"/>
  <pageMargins left="0.7" right="0.7" top="0.75" bottom="0.75" header="0.3" footer="0.3"/>
  <pageSetup paperSize="9" orientation="portrait" r:id="rId1"/>
  <headerFooter alignWithMargins="0">
    <oddHeader>&amp;CSHLAA 2015 Table F Other Windfall</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69"/>
  <sheetViews>
    <sheetView topLeftCell="K19" zoomScaleNormal="100" workbookViewId="0">
      <selection activeCell="A56" sqref="A56"/>
    </sheetView>
  </sheetViews>
  <sheetFormatPr defaultColWidth="8.7265625" defaultRowHeight="12.5" x14ac:dyDescent="0.25"/>
  <cols>
    <col min="1" max="1" width="34.54296875" customWidth="1"/>
    <col min="2" max="6" width="16.1796875" style="436" customWidth="1"/>
    <col min="7" max="7" width="12.7265625" customWidth="1"/>
    <col min="9" max="9" width="10.1796875" customWidth="1"/>
    <col min="11" max="11" width="36.453125" bestFit="1" customWidth="1"/>
  </cols>
  <sheetData>
    <row r="1" spans="1:9" ht="15.5" x14ac:dyDescent="0.35">
      <c r="A1" s="417" t="s">
        <v>347</v>
      </c>
      <c r="B1" s="418"/>
      <c r="C1" s="419"/>
      <c r="D1" s="419"/>
      <c r="E1" s="419"/>
      <c r="F1" s="419"/>
      <c r="G1" s="420"/>
    </row>
    <row r="2" spans="1:9" ht="15.5" x14ac:dyDescent="0.35">
      <c r="A2" s="421"/>
      <c r="B2" s="418"/>
      <c r="C2" s="419"/>
      <c r="D2" s="419"/>
      <c r="E2" s="419"/>
      <c r="F2" s="419"/>
      <c r="G2" s="420"/>
    </row>
    <row r="3" spans="1:9" ht="15.5" x14ac:dyDescent="0.35">
      <c r="A3" s="417" t="s">
        <v>348</v>
      </c>
      <c r="B3" s="419"/>
      <c r="C3" s="419"/>
      <c r="D3" s="419"/>
      <c r="E3" s="419"/>
      <c r="F3" s="419"/>
      <c r="G3" s="420"/>
    </row>
    <row r="4" spans="1:9" ht="15.5" x14ac:dyDescent="0.35">
      <c r="A4" s="421"/>
      <c r="B4" s="419"/>
      <c r="C4" s="419"/>
      <c r="D4" s="419"/>
      <c r="E4" s="419"/>
      <c r="F4" s="419"/>
      <c r="G4" s="420"/>
    </row>
    <row r="5" spans="1:9" ht="30" customHeight="1" x14ac:dyDescent="0.25">
      <c r="A5" s="422" t="s">
        <v>349</v>
      </c>
      <c r="B5" s="423" t="s">
        <v>350</v>
      </c>
      <c r="C5" s="423" t="s">
        <v>351</v>
      </c>
      <c r="D5" s="423" t="s">
        <v>352</v>
      </c>
      <c r="E5" s="423" t="s">
        <v>353</v>
      </c>
      <c r="F5" s="424" t="s">
        <v>354</v>
      </c>
    </row>
    <row r="6" spans="1:9" ht="16.149999999999999" customHeight="1" x14ac:dyDescent="0.35">
      <c r="A6" s="425" t="s">
        <v>27</v>
      </c>
      <c r="B6" s="426">
        <v>41</v>
      </c>
      <c r="C6" s="426">
        <v>67</v>
      </c>
      <c r="D6" s="426">
        <v>40</v>
      </c>
      <c r="E6" s="426">
        <v>107</v>
      </c>
      <c r="F6" s="427">
        <v>148</v>
      </c>
      <c r="H6" s="428"/>
      <c r="I6" s="429"/>
    </row>
    <row r="7" spans="1:9" ht="16.149999999999999" customHeight="1" x14ac:dyDescent="0.35">
      <c r="A7" s="425" t="s">
        <v>28</v>
      </c>
      <c r="B7" s="426">
        <v>70</v>
      </c>
      <c r="C7" s="426">
        <v>43</v>
      </c>
      <c r="D7" s="426">
        <v>52</v>
      </c>
      <c r="E7" s="426">
        <v>95</v>
      </c>
      <c r="F7" s="427">
        <v>165</v>
      </c>
      <c r="H7" s="428"/>
      <c r="I7" s="429"/>
    </row>
    <row r="8" spans="1:9" ht="16.149999999999999" customHeight="1" x14ac:dyDescent="0.35">
      <c r="A8" s="425" t="s">
        <v>29</v>
      </c>
      <c r="B8" s="426">
        <v>45</v>
      </c>
      <c r="C8" s="426">
        <v>40</v>
      </c>
      <c r="D8" s="426">
        <v>27</v>
      </c>
      <c r="E8" s="426">
        <v>67</v>
      </c>
      <c r="F8" s="427">
        <v>112</v>
      </c>
      <c r="H8" s="428"/>
      <c r="I8" s="429"/>
    </row>
    <row r="9" spans="1:9" ht="16.149999999999999" customHeight="1" x14ac:dyDescent="0.35">
      <c r="A9" s="425" t="s">
        <v>30</v>
      </c>
      <c r="B9" s="426">
        <v>28</v>
      </c>
      <c r="C9" s="426">
        <v>30</v>
      </c>
      <c r="D9" s="426">
        <v>38</v>
      </c>
      <c r="E9" s="426">
        <v>68</v>
      </c>
      <c r="F9" s="427">
        <v>96</v>
      </c>
      <c r="H9" s="428"/>
      <c r="I9" s="429"/>
    </row>
    <row r="10" spans="1:9" ht="16.149999999999999" customHeight="1" x14ac:dyDescent="0.35">
      <c r="A10" s="425" t="s">
        <v>31</v>
      </c>
      <c r="B10" s="426">
        <v>44</v>
      </c>
      <c r="C10" s="426">
        <v>19</v>
      </c>
      <c r="D10" s="426">
        <v>78</v>
      </c>
      <c r="E10" s="426">
        <v>97</v>
      </c>
      <c r="F10" s="427">
        <v>141</v>
      </c>
      <c r="H10" s="428"/>
      <c r="I10" s="429"/>
    </row>
    <row r="11" spans="1:9" ht="16.149999999999999" customHeight="1" x14ac:dyDescent="0.35">
      <c r="A11" s="425" t="s">
        <v>32</v>
      </c>
      <c r="B11" s="426">
        <v>88</v>
      </c>
      <c r="C11" s="426">
        <v>27</v>
      </c>
      <c r="D11" s="426">
        <v>77</v>
      </c>
      <c r="E11" s="426">
        <v>104</v>
      </c>
      <c r="F11" s="427">
        <v>192</v>
      </c>
      <c r="H11" s="428"/>
      <c r="I11" s="429"/>
    </row>
    <row r="12" spans="1:9" ht="16.149999999999999" customHeight="1" x14ac:dyDescent="0.35">
      <c r="A12" s="425" t="s">
        <v>33</v>
      </c>
      <c r="B12" s="388">
        <v>37</v>
      </c>
      <c r="C12" s="388">
        <v>28</v>
      </c>
      <c r="D12" s="388">
        <v>76</v>
      </c>
      <c r="E12" s="426">
        <v>104</v>
      </c>
      <c r="F12" s="391">
        <v>141</v>
      </c>
      <c r="H12" s="428"/>
      <c r="I12" s="429"/>
    </row>
    <row r="13" spans="1:9" ht="16.149999999999999" customHeight="1" x14ac:dyDescent="0.35">
      <c r="A13" s="425" t="s">
        <v>34</v>
      </c>
      <c r="B13" s="388">
        <v>77</v>
      </c>
      <c r="C13" s="388">
        <v>30</v>
      </c>
      <c r="D13" s="388">
        <v>51</v>
      </c>
      <c r="E13" s="426">
        <v>81</v>
      </c>
      <c r="F13" s="391">
        <v>158</v>
      </c>
      <c r="H13" s="428"/>
      <c r="I13" s="429"/>
    </row>
    <row r="14" spans="1:9" ht="16.149999999999999" customHeight="1" x14ac:dyDescent="0.35">
      <c r="A14" s="425" t="s">
        <v>35</v>
      </c>
      <c r="B14" s="388">
        <v>56</v>
      </c>
      <c r="C14" s="388">
        <v>18</v>
      </c>
      <c r="D14" s="388">
        <v>79</v>
      </c>
      <c r="E14" s="426">
        <v>97</v>
      </c>
      <c r="F14" s="391">
        <v>153</v>
      </c>
      <c r="H14" s="428"/>
      <c r="I14" s="429"/>
    </row>
    <row r="15" spans="1:9" ht="16.149999999999999" customHeight="1" x14ac:dyDescent="0.35">
      <c r="A15" s="425" t="s">
        <v>36</v>
      </c>
      <c r="B15" s="388">
        <v>48</v>
      </c>
      <c r="C15" s="388">
        <v>24</v>
      </c>
      <c r="D15" s="388">
        <v>68</v>
      </c>
      <c r="E15" s="426">
        <v>92</v>
      </c>
      <c r="F15" s="391">
        <v>140</v>
      </c>
      <c r="H15" s="428"/>
      <c r="I15" s="429"/>
    </row>
    <row r="16" spans="1:9" ht="16.149999999999999" customHeight="1" x14ac:dyDescent="0.35">
      <c r="A16" s="425" t="s">
        <v>37</v>
      </c>
      <c r="B16" s="388">
        <v>75</v>
      </c>
      <c r="C16" s="388">
        <v>31</v>
      </c>
      <c r="D16" s="388">
        <v>45</v>
      </c>
      <c r="E16" s="426">
        <v>76</v>
      </c>
      <c r="F16" s="391">
        <v>151</v>
      </c>
      <c r="H16" s="428"/>
      <c r="I16" s="429"/>
    </row>
    <row r="17" spans="1:9" ht="16.149999999999999" customHeight="1" x14ac:dyDescent="0.35">
      <c r="A17" s="425" t="s">
        <v>38</v>
      </c>
      <c r="B17" s="388">
        <v>54</v>
      </c>
      <c r="C17" s="388">
        <v>34</v>
      </c>
      <c r="D17" s="388">
        <v>60</v>
      </c>
      <c r="E17" s="426">
        <v>94</v>
      </c>
      <c r="F17" s="391">
        <v>148</v>
      </c>
      <c r="H17" s="428"/>
      <c r="I17" s="429"/>
    </row>
    <row r="18" spans="1:9" ht="16.149999999999999" customHeight="1" x14ac:dyDescent="0.35">
      <c r="A18" s="425" t="s">
        <v>39</v>
      </c>
      <c r="B18" s="388">
        <v>68</v>
      </c>
      <c r="C18" s="388">
        <v>30</v>
      </c>
      <c r="D18" s="388">
        <v>77</v>
      </c>
      <c r="E18" s="426">
        <v>107</v>
      </c>
      <c r="F18" s="391">
        <v>175</v>
      </c>
      <c r="H18" s="428"/>
      <c r="I18" s="429"/>
    </row>
    <row r="19" spans="1:9" ht="16.149999999999999" customHeight="1" x14ac:dyDescent="0.35">
      <c r="A19" s="425" t="s">
        <v>40</v>
      </c>
      <c r="B19" s="388">
        <v>76</v>
      </c>
      <c r="C19" s="388">
        <v>8</v>
      </c>
      <c r="D19" s="388">
        <v>85</v>
      </c>
      <c r="E19" s="426">
        <v>93</v>
      </c>
      <c r="F19" s="391">
        <v>169</v>
      </c>
      <c r="H19" s="428"/>
      <c r="I19" s="429"/>
    </row>
    <row r="20" spans="1:9" ht="16.149999999999999" customHeight="1" x14ac:dyDescent="0.35">
      <c r="A20" s="425" t="s">
        <v>41</v>
      </c>
      <c r="B20" s="388">
        <v>47</v>
      </c>
      <c r="C20" s="388">
        <v>16</v>
      </c>
      <c r="D20" s="388">
        <v>68</v>
      </c>
      <c r="E20" s="426">
        <v>84</v>
      </c>
      <c r="F20" s="391">
        <v>131</v>
      </c>
      <c r="H20" s="428"/>
      <c r="I20" s="429"/>
    </row>
    <row r="21" spans="1:9" s="432" customFormat="1" ht="18" customHeight="1" x14ac:dyDescent="0.25">
      <c r="A21" s="430" t="s">
        <v>354</v>
      </c>
      <c r="B21" s="431">
        <v>854</v>
      </c>
      <c r="C21" s="431">
        <v>445</v>
      </c>
      <c r="D21" s="431">
        <v>921</v>
      </c>
      <c r="E21" s="431">
        <v>1366</v>
      </c>
      <c r="F21" s="431">
        <v>2220</v>
      </c>
      <c r="H21" s="433"/>
    </row>
    <row r="22" spans="1:9" s="432" customFormat="1" ht="18" customHeight="1" x14ac:dyDescent="0.25">
      <c r="A22" s="430" t="s">
        <v>355</v>
      </c>
      <c r="B22" s="434">
        <v>0.3846846846846847</v>
      </c>
      <c r="C22" s="434">
        <v>0.20045045045045046</v>
      </c>
      <c r="D22" s="434">
        <v>0.41486486486486485</v>
      </c>
      <c r="E22" s="434">
        <v>0.61531531531531536</v>
      </c>
      <c r="F22" s="434">
        <v>1</v>
      </c>
    </row>
    <row r="23" spans="1:9" ht="15.5" x14ac:dyDescent="0.35">
      <c r="A23" s="435" t="s">
        <v>356</v>
      </c>
    </row>
    <row r="24" spans="1:9" ht="15.5" x14ac:dyDescent="0.35">
      <c r="A24" s="437"/>
    </row>
    <row r="25" spans="1:9" ht="15.5" x14ac:dyDescent="0.35">
      <c r="A25" s="437"/>
    </row>
    <row r="26" spans="1:9" ht="15.5" x14ac:dyDescent="0.35">
      <c r="A26" s="417" t="s">
        <v>357</v>
      </c>
      <c r="B26" s="419"/>
      <c r="C26" s="419"/>
      <c r="D26" s="419"/>
      <c r="E26" s="438"/>
      <c r="F26" s="419"/>
    </row>
    <row r="27" spans="1:9" ht="15.5" x14ac:dyDescent="0.35">
      <c r="A27" s="419"/>
      <c r="B27" s="419"/>
      <c r="C27" s="419"/>
      <c r="D27" s="420"/>
      <c r="E27" s="439"/>
      <c r="G27" s="420"/>
    </row>
    <row r="28" spans="1:9" ht="19.899999999999999" customHeight="1" x14ac:dyDescent="0.35">
      <c r="A28" s="440"/>
      <c r="B28" s="594" t="s">
        <v>358</v>
      </c>
      <c r="C28" s="594"/>
      <c r="D28" s="594" t="s">
        <v>359</v>
      </c>
      <c r="E28" s="594"/>
      <c r="G28" s="420"/>
    </row>
    <row r="29" spans="1:9" ht="18" customHeight="1" x14ac:dyDescent="0.35">
      <c r="A29" s="441" t="s">
        <v>360</v>
      </c>
      <c r="B29" s="595">
        <v>1558</v>
      </c>
      <c r="C29" s="595"/>
      <c r="D29" s="595">
        <v>155.80000000000001</v>
      </c>
      <c r="E29" s="595"/>
      <c r="G29" s="420"/>
    </row>
    <row r="30" spans="1:9" ht="18" customHeight="1" x14ac:dyDescent="0.25">
      <c r="A30" s="441" t="s">
        <v>361</v>
      </c>
      <c r="B30" s="595">
        <v>774</v>
      </c>
      <c r="C30" s="595"/>
      <c r="D30" s="595">
        <v>154.80000000000001</v>
      </c>
      <c r="E30" s="595"/>
    </row>
    <row r="31" spans="1:9" ht="15.5" x14ac:dyDescent="0.35">
      <c r="E31" s="429"/>
      <c r="F31" s="419"/>
      <c r="G31" s="420"/>
    </row>
    <row r="32" spans="1:9" ht="15.5" x14ac:dyDescent="0.35">
      <c r="E32" s="429"/>
      <c r="F32" s="419"/>
      <c r="G32" s="420"/>
    </row>
    <row r="33" spans="1:7" ht="15.5" x14ac:dyDescent="0.35">
      <c r="A33" s="417" t="s">
        <v>362</v>
      </c>
      <c r="B33" s="442"/>
      <c r="C33" s="442"/>
      <c r="D33" s="442"/>
      <c r="E33" s="442"/>
      <c r="F33" s="442"/>
      <c r="G33" s="443"/>
    </row>
    <row r="34" spans="1:7" ht="15.5" x14ac:dyDescent="0.35">
      <c r="A34" s="417"/>
      <c r="B34" s="442"/>
      <c r="C34" s="442"/>
      <c r="D34" s="442"/>
      <c r="E34" s="442"/>
      <c r="F34" s="442"/>
      <c r="G34" s="443"/>
    </row>
    <row r="35" spans="1:7" ht="19.899999999999999" customHeight="1" x14ac:dyDescent="0.35">
      <c r="A35" s="444"/>
      <c r="B35" s="590" t="s">
        <v>363</v>
      </c>
      <c r="C35" s="591"/>
      <c r="D35" s="591"/>
      <c r="E35" s="591"/>
      <c r="F35" s="592"/>
      <c r="G35" s="593" t="s">
        <v>364</v>
      </c>
    </row>
    <row r="36" spans="1:7" ht="19.899999999999999" customHeight="1" x14ac:dyDescent="0.25">
      <c r="A36" s="446"/>
      <c r="B36" s="445" t="s">
        <v>42</v>
      </c>
      <c r="C36" s="445" t="s">
        <v>43</v>
      </c>
      <c r="D36" s="445" t="s">
        <v>44</v>
      </c>
      <c r="E36" s="445" t="s">
        <v>45</v>
      </c>
      <c r="F36" s="445" t="s">
        <v>46</v>
      </c>
      <c r="G36" s="593"/>
    </row>
    <row r="37" spans="1:7" ht="18" customHeight="1" x14ac:dyDescent="0.25">
      <c r="A37" s="447" t="s">
        <v>365</v>
      </c>
      <c r="B37" s="448">
        <v>110.3</v>
      </c>
      <c r="C37" s="448">
        <v>88.699999999999989</v>
      </c>
      <c r="D37" s="448">
        <v>50</v>
      </c>
      <c r="E37" s="448">
        <v>20</v>
      </c>
      <c r="F37" s="448">
        <v>0</v>
      </c>
      <c r="G37" s="445">
        <v>269</v>
      </c>
    </row>
    <row r="38" spans="1:7" ht="18" customHeight="1" x14ac:dyDescent="0.25">
      <c r="A38" s="446" t="s">
        <v>366</v>
      </c>
      <c r="B38" s="449">
        <v>0</v>
      </c>
      <c r="C38" s="449">
        <v>0</v>
      </c>
      <c r="D38" s="449">
        <v>104.80000000000001</v>
      </c>
      <c r="E38" s="449">
        <v>134.80000000000001</v>
      </c>
      <c r="F38" s="449">
        <v>154.80000000000001</v>
      </c>
      <c r="G38" s="450">
        <v>394.40000000000003</v>
      </c>
    </row>
    <row r="39" spans="1:7" ht="18" customHeight="1" x14ac:dyDescent="0.25">
      <c r="A39" s="441" t="s">
        <v>367</v>
      </c>
      <c r="B39" s="451">
        <v>110.3</v>
      </c>
      <c r="C39" s="451">
        <v>88.699999999999989</v>
      </c>
      <c r="D39" s="451">
        <v>154.80000000000001</v>
      </c>
      <c r="E39" s="451">
        <v>154.80000000000001</v>
      </c>
      <c r="F39" s="451">
        <v>154.80000000000001</v>
      </c>
      <c r="G39" s="451">
        <v>663.40000000000009</v>
      </c>
    </row>
    <row r="40" spans="1:7" ht="15.5" x14ac:dyDescent="0.35">
      <c r="E40" s="429"/>
      <c r="F40" s="419"/>
      <c r="G40" s="420"/>
    </row>
    <row r="41" spans="1:7" ht="15.5" x14ac:dyDescent="0.35">
      <c r="E41" s="429"/>
      <c r="F41" s="419"/>
      <c r="G41" s="452"/>
    </row>
    <row r="42" spans="1:7" ht="15.5" x14ac:dyDescent="0.35">
      <c r="E42" s="429"/>
      <c r="F42" s="419"/>
      <c r="G42" s="420"/>
    </row>
    <row r="43" spans="1:7" s="366" customFormat="1" ht="15.5" x14ac:dyDescent="0.35">
      <c r="A43" s="365" t="s">
        <v>368</v>
      </c>
    </row>
    <row r="44" spans="1:7" s="366" customFormat="1" ht="15.5" x14ac:dyDescent="0.35"/>
    <row r="45" spans="1:7" s="366" customFormat="1" ht="46.5" x14ac:dyDescent="0.35">
      <c r="A45" s="368" t="s">
        <v>308</v>
      </c>
      <c r="B45" s="368" t="s">
        <v>309</v>
      </c>
      <c r="C45" s="368" t="s">
        <v>310</v>
      </c>
      <c r="D45" s="368" t="s">
        <v>369</v>
      </c>
      <c r="E45" s="368" t="s">
        <v>370</v>
      </c>
      <c r="F45" s="368" t="s">
        <v>371</v>
      </c>
    </row>
    <row r="46" spans="1:7" s="366" customFormat="1" ht="15.5" x14ac:dyDescent="0.35">
      <c r="A46" s="386" t="s">
        <v>372</v>
      </c>
      <c r="B46" s="387"/>
      <c r="C46" s="387"/>
      <c r="D46" s="387"/>
      <c r="E46" s="387"/>
      <c r="F46" s="387">
        <v>131</v>
      </c>
    </row>
    <row r="47" spans="1:7" s="366" customFormat="1" ht="15.5" x14ac:dyDescent="0.35">
      <c r="A47" s="377" t="s">
        <v>311</v>
      </c>
      <c r="B47" s="388">
        <v>90.3</v>
      </c>
      <c r="C47" s="388">
        <v>20</v>
      </c>
      <c r="D47" s="388">
        <v>110.3</v>
      </c>
      <c r="E47" s="388">
        <v>0</v>
      </c>
      <c r="F47" s="388">
        <v>110.3</v>
      </c>
    </row>
    <row r="48" spans="1:7" s="366" customFormat="1" ht="15.5" x14ac:dyDescent="0.35">
      <c r="A48" s="377" t="s">
        <v>312</v>
      </c>
      <c r="B48" s="388">
        <v>38.699999999999996</v>
      </c>
      <c r="C48" s="388">
        <v>50</v>
      </c>
      <c r="D48" s="388">
        <v>88.699999999999989</v>
      </c>
      <c r="E48" s="388">
        <v>0</v>
      </c>
      <c r="F48" s="388">
        <v>88.699999999999989</v>
      </c>
    </row>
    <row r="49" spans="1:7" s="366" customFormat="1" ht="15.5" x14ac:dyDescent="0.35">
      <c r="A49" s="377" t="s">
        <v>313</v>
      </c>
      <c r="B49" s="388"/>
      <c r="C49" s="388">
        <v>50</v>
      </c>
      <c r="D49" s="388">
        <v>50</v>
      </c>
      <c r="E49" s="388">
        <v>104.80000000000001</v>
      </c>
      <c r="F49" s="388">
        <v>154.80000000000001</v>
      </c>
    </row>
    <row r="50" spans="1:7" s="366" customFormat="1" ht="15.5" x14ac:dyDescent="0.35">
      <c r="A50" s="377" t="s">
        <v>314</v>
      </c>
      <c r="B50" s="388"/>
      <c r="C50" s="388">
        <v>20</v>
      </c>
      <c r="D50" s="388">
        <v>20</v>
      </c>
      <c r="E50" s="388">
        <v>134.80000000000001</v>
      </c>
      <c r="F50" s="388">
        <v>154.80000000000001</v>
      </c>
    </row>
    <row r="51" spans="1:7" s="366" customFormat="1" ht="15.5" x14ac:dyDescent="0.35">
      <c r="A51" s="377" t="s">
        <v>315</v>
      </c>
      <c r="B51" s="388"/>
      <c r="C51" s="388"/>
      <c r="D51" s="388"/>
      <c r="E51" s="388">
        <v>154.80000000000001</v>
      </c>
      <c r="F51" s="388">
        <v>154.80000000000001</v>
      </c>
    </row>
    <row r="52" spans="1:7" s="366" customFormat="1" ht="15.5" x14ac:dyDescent="0.35">
      <c r="A52" s="389" t="s">
        <v>373</v>
      </c>
      <c r="B52" s="388"/>
      <c r="C52" s="388"/>
      <c r="D52" s="388"/>
      <c r="E52" s="388">
        <v>774</v>
      </c>
      <c r="F52" s="388">
        <v>774</v>
      </c>
    </row>
    <row r="53" spans="1:7" s="366" customFormat="1" ht="15.75" customHeight="1" x14ac:dyDescent="0.35">
      <c r="A53" s="385" t="s">
        <v>374</v>
      </c>
      <c r="B53" s="388"/>
      <c r="C53" s="388"/>
      <c r="D53" s="388"/>
      <c r="E53" s="388">
        <v>1083.6000000000001</v>
      </c>
      <c r="F53" s="388">
        <v>1083.6000000000001</v>
      </c>
    </row>
    <row r="54" spans="1:7" s="366" customFormat="1" ht="15.5" x14ac:dyDescent="0.35">
      <c r="A54" s="381" t="s">
        <v>375</v>
      </c>
      <c r="B54" s="390">
        <v>129</v>
      </c>
      <c r="C54" s="390">
        <v>140</v>
      </c>
      <c r="D54" s="391">
        <v>269</v>
      </c>
      <c r="E54" s="391">
        <v>2252</v>
      </c>
      <c r="F54" s="391">
        <v>2652</v>
      </c>
    </row>
    <row r="55" spans="1:7" s="366" customFormat="1" ht="16" thickBot="1" x14ac:dyDescent="0.4"/>
    <row r="56" spans="1:7" s="366" customFormat="1" ht="16" thickBot="1" x14ac:dyDescent="0.4">
      <c r="A56" s="366" t="s">
        <v>376</v>
      </c>
      <c r="C56" s="392">
        <v>154.80000000000001</v>
      </c>
    </row>
    <row r="57" spans="1:7" s="366" customFormat="1" ht="15.5" x14ac:dyDescent="0.35"/>
    <row r="58" spans="1:7" ht="15.5" x14ac:dyDescent="0.35">
      <c r="A58" s="420"/>
      <c r="B58" s="419"/>
      <c r="C58" s="419"/>
      <c r="D58" s="419"/>
      <c r="E58" s="419"/>
      <c r="F58" s="419"/>
      <c r="G58" s="420"/>
    </row>
    <row r="59" spans="1:7" ht="15.5" x14ac:dyDescent="0.35">
      <c r="A59" s="420"/>
      <c r="B59" s="419"/>
      <c r="C59" s="419"/>
      <c r="D59" s="419"/>
      <c r="E59" s="419"/>
      <c r="F59" s="419"/>
      <c r="G59" s="420"/>
    </row>
    <row r="60" spans="1:7" ht="15.5" x14ac:dyDescent="0.35">
      <c r="A60" s="420"/>
      <c r="B60" s="419"/>
      <c r="C60" s="419"/>
      <c r="D60" s="419"/>
      <c r="E60" s="419"/>
      <c r="F60" s="419"/>
      <c r="G60" s="420"/>
    </row>
    <row r="61" spans="1:7" ht="15.5" x14ac:dyDescent="0.35">
      <c r="A61" s="420"/>
      <c r="B61" s="419"/>
      <c r="C61" s="419"/>
      <c r="D61" s="419"/>
      <c r="E61" s="419"/>
      <c r="F61" s="419"/>
      <c r="G61" s="420"/>
    </row>
    <row r="62" spans="1:7" ht="15.5" x14ac:dyDescent="0.35">
      <c r="A62" s="420"/>
      <c r="B62" s="419"/>
      <c r="C62" s="419"/>
      <c r="D62" s="419"/>
      <c r="E62" s="419"/>
      <c r="F62" s="419"/>
      <c r="G62" s="420"/>
    </row>
    <row r="63" spans="1:7" ht="15.5" x14ac:dyDescent="0.35">
      <c r="A63" s="420"/>
      <c r="B63" s="419"/>
      <c r="C63" s="419"/>
      <c r="D63" s="419"/>
      <c r="E63" s="419"/>
      <c r="F63" s="419"/>
      <c r="G63" s="420"/>
    </row>
    <row r="64" spans="1:7" ht="15.5" x14ac:dyDescent="0.35">
      <c r="A64" s="420"/>
      <c r="B64" s="419"/>
      <c r="C64" s="419"/>
      <c r="D64" s="419"/>
      <c r="E64" s="419"/>
      <c r="F64" s="419"/>
      <c r="G64" s="420"/>
    </row>
    <row r="65" spans="1:7" ht="15.5" x14ac:dyDescent="0.35">
      <c r="A65" s="420"/>
      <c r="B65" s="419"/>
      <c r="C65" s="419"/>
      <c r="D65" s="419"/>
      <c r="E65" s="419"/>
      <c r="F65" s="419"/>
      <c r="G65" s="420"/>
    </row>
    <row r="66" spans="1:7" ht="15.5" x14ac:dyDescent="0.35">
      <c r="A66" s="420"/>
      <c r="B66" s="419"/>
      <c r="C66" s="419"/>
      <c r="D66" s="419"/>
      <c r="E66" s="419"/>
      <c r="F66" s="419"/>
    </row>
    <row r="67" spans="1:7" ht="15.5" x14ac:dyDescent="0.35">
      <c r="A67" s="420"/>
      <c r="B67" s="419"/>
      <c r="C67" s="419"/>
      <c r="D67" s="419"/>
      <c r="E67" s="419"/>
      <c r="F67" s="419"/>
    </row>
    <row r="68" spans="1:7" ht="15.5" x14ac:dyDescent="0.35">
      <c r="A68" s="420"/>
      <c r="B68" s="419"/>
      <c r="C68" s="419"/>
      <c r="D68" s="419"/>
      <c r="E68" s="419"/>
      <c r="F68" s="419"/>
    </row>
    <row r="69" spans="1:7" ht="15.5" x14ac:dyDescent="0.35">
      <c r="A69" s="420"/>
      <c r="B69" s="419"/>
      <c r="C69" s="419"/>
      <c r="D69" s="419"/>
      <c r="E69" s="419"/>
      <c r="F69" s="419"/>
    </row>
  </sheetData>
  <mergeCells count="8">
    <mergeCell ref="B35:F35"/>
    <mergeCell ref="G35:G36"/>
    <mergeCell ref="B28:C28"/>
    <mergeCell ref="D28:E28"/>
    <mergeCell ref="B29:C29"/>
    <mergeCell ref="B30:C30"/>
    <mergeCell ref="D29:E29"/>
    <mergeCell ref="D30:E30"/>
  </mergeCells>
  <phoneticPr fontId="11" type="noConversion"/>
  <pageMargins left="0.25" right="0.25" top="0.75" bottom="0.75" header="0.3" footer="0.3"/>
  <pageSetup paperSize="9" scale="56" orientation="landscape" r:id="rId1"/>
  <headerFooter alignWithMargins="0">
    <oddHeader xml:space="preserve">&amp;CSHLAA 2015 Table E Small Windfall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BC525788A37448A6A1F42B967593F6" ma:contentTypeVersion="21" ma:contentTypeDescription="Create a new document." ma:contentTypeScope="" ma:versionID="a43cd413c3db1318e86a6ac95b4848b2">
  <xsd:schema xmlns:xsd="http://www.w3.org/2001/XMLSchema" xmlns:xs="http://www.w3.org/2001/XMLSchema" xmlns:p="http://schemas.microsoft.com/office/2006/metadata/properties" xmlns:ns1="http://schemas.microsoft.com/sharepoint/v3" xmlns:ns2="c79f7db6-32d4-4bf4-99da-94f398b0c357" xmlns:ns3="5dabdaa9-5215-4911-94a7-96255c66ec05" targetNamespace="http://schemas.microsoft.com/office/2006/metadata/properties" ma:root="true" ma:fieldsID="80fd67921ed78dc7accde555824cc404" ns1:_="" ns2:_="" ns3:_="">
    <xsd:import namespace="http://schemas.microsoft.com/sharepoint/v3"/>
    <xsd:import namespace="c79f7db6-32d4-4bf4-99da-94f398b0c357"/>
    <xsd:import namespace="5dabdaa9-5215-4911-94a7-96255c66ec0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1:_ip_UnifiedCompliancePolicyProperties" minOccurs="0"/>
                <xsd:element ref="ns1:_ip_UnifiedCompliancePolicyUIAction" minOccurs="0"/>
                <xsd:element ref="ns2:lcf76f155ced4ddcb4097134ff3c332f" minOccurs="0"/>
                <xsd:element ref="ns3:TaxCatchAll" minOccurs="0"/>
                <xsd:element ref="ns2:MediaServiceLocation" minOccurs="0"/>
                <xsd:element ref="ns2:MediaLengthInSeconds" minOccurs="0"/>
                <xsd:element ref="ns2:Comment"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9f7db6-32d4-4bf4-99da-94f398b0c3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a14c1c7-36a5-45a5-9ee9-efc887aa7c10"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Comment" ma:index="26" nillable="true" ma:displayName="Comment" ma:format="Dropdown" ma:internalName="Comment">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abdaa9-5215-4911-94a7-96255c66ec0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0118bd2-5eed-417e-8c26-ee3f24b7f82d}" ma:internalName="TaxCatchAll" ma:showField="CatchAllData" ma:web="5dabdaa9-5215-4911-94a7-96255c66ec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c79f7db6-32d4-4bf4-99da-94f398b0c357">
      <Terms xmlns="http://schemas.microsoft.com/office/infopath/2007/PartnerControls"/>
    </lcf76f155ced4ddcb4097134ff3c332f>
    <TaxCatchAll xmlns="5dabdaa9-5215-4911-94a7-96255c66ec05" xsi:nil="true"/>
    <Comment xmlns="c79f7db6-32d4-4bf4-99da-94f398b0c35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B32716-D8EB-4B38-9411-0A5DDEE5CE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79f7db6-32d4-4bf4-99da-94f398b0c357"/>
    <ds:schemaRef ds:uri="5dabdaa9-5215-4911-94a7-96255c66ec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099274-7B3D-4E0B-ABB9-ACFF57FCEADD}">
  <ds:schemaRefs>
    <ds:schemaRef ds:uri="http://schemas.microsoft.com/office/2006/metadata/properties"/>
    <ds:schemaRef ds:uri="http://schemas.microsoft.com/office/infopath/2007/PartnerControls"/>
    <ds:schemaRef ds:uri="http://schemas.microsoft.com/sharepoint/v3"/>
    <ds:schemaRef ds:uri="c79f7db6-32d4-4bf4-99da-94f398b0c357"/>
    <ds:schemaRef ds:uri="5dabdaa9-5215-4911-94a7-96255c66ec05"/>
  </ds:schemaRefs>
</ds:datastoreItem>
</file>

<file path=customXml/itemProps3.xml><?xml version="1.0" encoding="utf-8"?>
<ds:datastoreItem xmlns:ds="http://schemas.openxmlformats.org/officeDocument/2006/customXml" ds:itemID="{D5B2E0BF-255B-4054-934B-02B20A9965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Table Summary Metadata</vt:lpstr>
      <vt:lpstr>Trajectory Graph</vt:lpstr>
      <vt:lpstr>Trajectory Table</vt:lpstr>
      <vt:lpstr>Summary Table </vt:lpstr>
      <vt:lpstr>Table A Supply DAs</vt:lpstr>
      <vt:lpstr>Table B Outside DAs</vt:lpstr>
      <vt:lpstr>Table C Small Identified</vt:lpstr>
      <vt:lpstr>Table D Prior Approvals</vt:lpstr>
      <vt:lpstr>Table F Small Windfall</vt:lpstr>
      <vt:lpstr>Table G 5YHLS Standard Method</vt:lpstr>
      <vt:lpstr>'Summary Table '!Print_Area</vt:lpstr>
      <vt:lpstr>'Table A Supply DAs'!Print_Area</vt:lpstr>
      <vt:lpstr>'Table B Outside DAs'!Print_Area</vt:lpstr>
      <vt:lpstr>'Table C Small Identified'!Print_Area</vt:lpstr>
      <vt:lpstr>'Table D Prior Approvals'!Print_Area</vt:lpstr>
      <vt:lpstr>'Table F Small Windfall'!Print_Area</vt:lpstr>
      <vt:lpstr>'Trajectory Graph'!Print_Area</vt:lpstr>
      <vt:lpstr>'Table A Supply DAs'!Print_Titles</vt:lpstr>
      <vt:lpstr>'Table B Outside DAs'!Print_Titles</vt:lpstr>
    </vt:vector>
  </TitlesOfParts>
  <Manager/>
  <Company>Brighton &amp; Hove City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ICT</dc:creator>
  <cp:keywords/>
  <dc:description/>
  <cp:lastModifiedBy>Katie Evans</cp:lastModifiedBy>
  <cp:revision/>
  <dcterms:created xsi:type="dcterms:W3CDTF">2014-05-13T10:37:37Z</dcterms:created>
  <dcterms:modified xsi:type="dcterms:W3CDTF">2026-02-10T18:02:52Z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0x0101008CBC525788A37448A6A1F42B967593F6</vt:lpwstr>
  </property>
  <property fmtid="{D5CDD505-2E9C-101B-9397-08002B2CF9AE}" pid="3" name="MediaServiceImageTags">
    <vt:lpwstr/>
  </property>
</Properties>
</file>